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'EC'!$A$1:$M$83</definedName>
    <definedName name="_xlnm.Print_Area" localSheetId="3">'FS'!$A$1:$M$83</definedName>
    <definedName name="_xlnm.Print_Area" localSheetId="4">'GT'!$A$1:$M$83</definedName>
    <definedName name="_xlnm.Print_Area" localSheetId="5">'KZ'!$A$1:$M$83</definedName>
    <definedName name="_xlnm.Print_Area" localSheetId="6">'LP'!$A$1:$M$83</definedName>
    <definedName name="_xlnm.Print_Area" localSheetId="7">'MP'!$A$1:$M$83</definedName>
    <definedName name="_xlnm.Print_Area" localSheetId="8">'NC'!$A$1:$M$83</definedName>
    <definedName name="_xlnm.Print_Area" localSheetId="9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'WC'!$A$1:$M$83</definedName>
  </definedNames>
  <calcPr fullCalcOnLoad="1"/>
</workbook>
</file>

<file path=xl/sharedStrings.xml><?xml version="1.0" encoding="utf-8"?>
<sst xmlns="http://schemas.openxmlformats.org/spreadsheetml/2006/main" count="1063" uniqueCount="612">
  <si>
    <t>Third Quarter 2019/20</t>
  </si>
  <si>
    <t>Third Quarter 2018/19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</si>
  <si>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</si>
  <si>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</si>
  <si>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</si>
  <si>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</si>
  <si>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</si>
  <si>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</si>
  <si>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</si>
  <si>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</si>
  <si>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</si>
  <si>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</si>
  <si>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</si>
  <si>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</si>
  <si>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</si>
  <si>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</si>
  <si>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</si>
  <si>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</si>
  <si>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</si>
  <si>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</si>
  <si>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</si>
  <si>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</si>
  <si>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</si>
  <si>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</si>
  <si>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</si>
  <si>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</si>
  <si>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</si>
  <si>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</si>
  <si>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</si>
  <si>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</si>
  <si>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</si>
  <si>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</si>
  <si>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</si>
  <si>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</si>
  <si>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</si>
  <si>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</si>
  <si>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</si>
  <si>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</si>
  <si>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</si>
  <si>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</si>
  <si>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</si>
  <si>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</si>
  <si>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</si>
  <si>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</si>
  <si>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</si>
  <si>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</si>
  <si>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</si>
  <si>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</si>
  <si>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</si>
  <si>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</si>
  <si>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</si>
  <si>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</si>
  <si>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</si>
  <si>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</si>
  <si>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</si>
  <si>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</si>
  <si>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</si>
  <si>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</si>
  <si>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</si>
  <si>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</si>
  <si>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</si>
  <si>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</si>
  <si>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</si>
  <si>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</si>
  <si>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</si>
  <si>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</si>
  <si>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</si>
  <si>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</si>
  <si>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</si>
  <si>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</si>
  <si>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</si>
  <si>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</si>
  <si>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</si>
  <si>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</si>
  <si>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</si>
  <si>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</si>
  <si>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</si>
  <si>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</si>
  <si>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</si>
  <si>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</si>
  <si>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</si>
  <si>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</si>
  <si>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</si>
  <si>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</si>
  <si>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</si>
  <si>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</si>
  <si>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</si>
  <si>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</si>
  <si>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</si>
  <si>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</si>
  <si>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</si>
  <si>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</si>
  <si>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</si>
  <si>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</si>
  <si>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</si>
  <si>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</si>
  <si>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</si>
  <si>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</si>
  <si>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</si>
  <si>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</si>
  <si>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</si>
  <si>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</si>
  <si>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</si>
  <si>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</si>
  <si>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</si>
  <si>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</si>
  <si>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</si>
  <si>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</si>
  <si>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</si>
  <si>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</si>
  <si>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</si>
  <si>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</si>
  <si>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</si>
  <si>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</si>
  <si>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</si>
  <si>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</si>
  <si>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</si>
  <si>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</si>
  <si>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</si>
  <si>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</si>
  <si>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</si>
  <si>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</si>
  <si>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</si>
  <si>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</si>
  <si>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</si>
  <si>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</si>
  <si>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</si>
  <si>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</si>
  <si>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</si>
  <si>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</si>
  <si>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</si>
  <si>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</si>
  <si>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</si>
  <si>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</si>
  <si>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</si>
  <si>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</si>
  <si>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</si>
  <si>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</si>
  <si>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</si>
  <si>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</si>
  <si>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</si>
  <si>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</si>
  <si>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</si>
  <si>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</si>
  <si>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</si>
  <si>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</si>
  <si>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</si>
  <si>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</si>
  <si>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</si>
  <si>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</si>
  <si>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</si>
  <si>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</si>
  <si>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</si>
  <si>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</si>
  <si>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</si>
  <si>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</si>
  <si>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</si>
  <si>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</si>
  <si>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</si>
  <si>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</si>
  <si>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</si>
  <si>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</si>
  <si>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</si>
  <si>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</si>
  <si>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</si>
  <si>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</si>
  <si>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</si>
  <si>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</si>
  <si>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</si>
  <si>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</si>
  <si>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</si>
  <si>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</si>
  <si>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</si>
  <si>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</si>
  <si>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</si>
  <si>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</si>
  <si>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</si>
  <si>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</si>
  <si>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</si>
  <si>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</si>
  <si>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</si>
  <si>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</si>
  <si>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</si>
  <si>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</si>
  <si>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</si>
  <si>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</si>
  <si>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</si>
  <si>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</si>
  <si>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</si>
  <si>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</si>
  <si>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</si>
  <si>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</si>
  <si>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</si>
  <si>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</si>
  <si>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</si>
  <si>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</si>
  <si>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</si>
  <si>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</si>
  <si>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</si>
  <si>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</si>
  <si>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</si>
  <si>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</si>
  <si>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</si>
  <si>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</si>
  <si>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</si>
  <si>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</si>
  <si>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</si>
  <si>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</si>
  <si>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</si>
  <si>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</si>
  <si>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</si>
  <si>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</si>
  <si>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</si>
  <si>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</si>
  <si>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</si>
  <si>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</si>
  <si>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</si>
  <si>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</si>
  <si>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</si>
  <si>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</si>
  <si>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</si>
  <si>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</si>
  <si>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</si>
  <si>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</si>
  <si>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</si>
  <si>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</si>
  <si>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</si>
  <si>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</si>
  <si>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</si>
  <si>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</si>
  <si>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</si>
  <si>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</si>
  <si>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</si>
  <si>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</si>
  <si>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</si>
  <si>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</si>
  <si>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</si>
  <si>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</si>
  <si>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</si>
  <si>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</si>
  <si>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</si>
  <si>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</si>
  <si>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</si>
  <si>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</si>
  <si>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</si>
  <si>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</si>
  <si>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</si>
  <si>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</si>
  <si>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</si>
  <si>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</si>
  <si>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</si>
  <si>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</si>
  <si>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</si>
  <si>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</si>
  <si>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</si>
  <si>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</si>
  <si>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</si>
  <si>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</si>
  <si>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</si>
  <si>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</si>
  <si>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</si>
  <si>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</si>
  <si>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</si>
  <si>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</si>
  <si>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</si>
  <si>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</si>
  <si>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</si>
  <si>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</si>
  <si>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</si>
  <si>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</si>
  <si>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</si>
  <si>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</si>
  <si>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</si>
  <si>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</si>
  <si>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</si>
  <si>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</si>
  <si>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</si>
  <si>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</si>
  <si>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</si>
  <si>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</si>
  <si>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</si>
  <si>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</si>
  <si>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</si>
  <si>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</si>
  <si>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</si>
  <si>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</si>
  <si>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</si>
  <si>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</si>
  <si>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</si>
  <si>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</si>
  <si>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</si>
  <si>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</si>
  <si>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</si>
  <si>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</si>
  <si>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</si>
  <si>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</si>
  <si>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</si>
  <si>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</si>
  <si>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</si>
  <si>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</si>
  <si>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</si>
  <si>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</si>
  <si>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</si>
  <si>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</si>
  <si>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</si>
  <si>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</si>
  <si>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</si>
  <si>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</si>
  <si>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</si>
  <si>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</si>
  <si>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</si>
  <si>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</si>
  <si>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</si>
  <si>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</si>
  <si>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</si>
  <si>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</si>
  <si>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</si>
  <si>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</si>
  <si>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</si>
  <si>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</si>
  <si>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</si>
  <si>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</si>
  <si>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</si>
  <si>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</si>
  <si>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</si>
  <si>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</si>
  <si>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</si>
  <si>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</si>
  <si>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</si>
  <si>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</si>
  <si>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</si>
  <si>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</si>
  <si>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</si>
  <si>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</si>
  <si>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</si>
  <si>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</si>
  <si>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</si>
  <si>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</si>
  <si>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</si>
  <si>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</si>
  <si>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</si>
  <si>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</si>
  <si>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</si>
  <si>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</si>
  <si>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</si>
  <si>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</si>
  <si>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</si>
  <si>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</si>
  <si>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</si>
  <si>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</si>
  <si>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</si>
  <si>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</si>
  <si>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</si>
  <si>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</si>
  <si>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</si>
  <si>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</si>
  <si>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</si>
  <si>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</si>
  <si>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</si>
  <si>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</si>
  <si>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</si>
  <si>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</si>
  <si>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</si>
  <si>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</si>
  <si>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</si>
  <si>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</si>
  <si>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</si>
  <si>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</si>
  <si>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</si>
  <si>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</si>
  <si>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</si>
  <si>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</si>
  <si>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</si>
  <si>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</si>
  <si>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</si>
  <si>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</si>
  <si>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</si>
  <si>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</si>
  <si>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</si>
  <si>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</si>
  <si>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</si>
  <si>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</si>
  <si>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</si>
  <si>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</si>
  <si>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</si>
  <si>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</si>
  <si>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</si>
  <si>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</si>
  <si>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</si>
  <si>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</si>
  <si>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</si>
  <si>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</si>
  <si>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</si>
  <si>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</si>
  <si>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</si>
  <si>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</si>
  <si>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</si>
  <si>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</si>
  <si>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</si>
  <si>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</si>
  <si>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</si>
  <si>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</si>
  <si>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</si>
  <si>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</si>
  <si>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</si>
  <si>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</si>
  <si>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</si>
  <si>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</si>
  <si>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</si>
  <si>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</si>
  <si>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</si>
  <si>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</si>
  <si>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</si>
  <si>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</si>
  <si>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</si>
  <si>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</si>
  <si>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</si>
  <si>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</si>
  <si>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</si>
  <si>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</si>
  <si>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</si>
  <si>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</si>
  <si>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</si>
  <si>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</si>
  <si>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</si>
  <si>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</si>
  <si>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</si>
  <si>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</si>
  <si>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</si>
  <si>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</si>
  <si>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</si>
  <si>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</si>
  <si>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</si>
  <si>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</si>
  <si>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</si>
  <si>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</si>
  <si>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</si>
  <si>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</si>
  <si>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</si>
  <si>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</si>
  <si>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</si>
  <si>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</si>
  <si>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</si>
  <si>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</si>
  <si>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</si>
  <si>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</si>
  <si>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</si>
  <si>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</si>
  <si>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</si>
  <si>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</si>
  <si>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</si>
  <si>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</si>
  <si>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</si>
  <si>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</si>
  <si>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</si>
  <si>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</si>
  <si>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</si>
  <si>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</si>
  <si>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</si>
  <si>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</si>
  <si>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</si>
  <si>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</si>
  <si>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</si>
  <si>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</si>
  <si>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</si>
  <si>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</si>
  <si>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</si>
  <si>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</si>
  <si>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</si>
  <si>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</si>
  <si>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</si>
  <si>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</si>
  <si>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</si>
  <si>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</si>
  <si>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</si>
  <si>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</si>
  <si>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</si>
  <si>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</si>
  <si>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</si>
  <si>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</si>
  <si>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</si>
  <si>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</si>
  <si>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</si>
  <si>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</si>
  <si>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</si>
  <si>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</si>
  <si>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</si>
  <si>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</si>
  <si>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</si>
  <si>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</si>
  <si>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</si>
  <si>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</si>
  <si>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</si>
  <si>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</si>
  <si>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</si>
  <si>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</si>
  <si>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</si>
  <si>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</si>
  <si>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</si>
  <si>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</si>
  <si>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</si>
  <si>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</si>
  <si>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</si>
  <si>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</si>
  <si>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</si>
  <si>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</si>
  <si>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</si>
  <si>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</si>
  <si>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</si>
  <si>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</si>
  <si>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</si>
  <si>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</si>
  <si>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</si>
  <si>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</si>
  <si>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</si>
  <si>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</si>
  <si>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</si>
  <si>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</si>
  <si>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</si>
  <si>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</si>
  <si>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</si>
  <si>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</si>
  <si>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</si>
  <si>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</si>
  <si>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</si>
  <si>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</si>
  <si>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</si>
  <si>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</si>
  <si>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</si>
  <si>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</si>
  <si>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</si>
  <si>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</si>
  <si>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</si>
  <si>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</si>
  <si>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</si>
  <si>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</si>
  <si>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</si>
  <si>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</si>
  <si>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</si>
  <si>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</si>
  <si>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</si>
  <si>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</si>
  <si>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</si>
  <si>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</si>
  <si>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</si>
  <si>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</si>
  <si>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</si>
  <si>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</si>
  <si>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</si>
  <si>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</si>
  <si>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</si>
  <si>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</si>
  <si>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</si>
  <si>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</si>
  <si>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</si>
  <si>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</si>
  <si>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</si>
  <si>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</si>
  <si>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</si>
  <si>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</si>
  <si>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</si>
  <si>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</si>
  <si>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</si>
  <si>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</si>
  <si>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</si>
  <si>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</si>
  <si>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</si>
  <si>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</si>
  <si>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</si>
  <si>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</si>
  <si>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</si>
  <si>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</si>
  <si>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</si>
  <si>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</si>
  <si>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</si>
  <si>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</si>
  <si>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</si>
  <si>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</si>
  <si>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</si>
  <si>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</si>
  <si>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</si>
  <si>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</si>
  <si>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</si>
  <si>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</si>
  <si>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</si>
  <si>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</si>
  <si>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</si>
  <si>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</si>
  <si>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</si>
  <si>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</si>
  <si>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</si>
  <si>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</si>
  <si>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</si>
  <si>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</si>
  <si>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</si>
  <si>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</si>
  <si>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</si>
  <si>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</si>
  <si>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</si>
  <si>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</si>
  <si>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</si>
  <si>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</si>
  <si>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</si>
  <si>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</si>
  <si>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</si>
  <si>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</si>
  <si>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</si>
  <si>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</si>
  <si>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</si>
  <si>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</si>
  <si>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</si>
  <si>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ANALYSIS OF SOURCES OF REVENUE AS AT 31 MARCH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</si>
</sst>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0" fontId="47" fillId="0" borderId="0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8" fillId="0" borderId="0" xfId="0" applyNumberFormat="1" applyFont="1" applyBorder="1" applyAlignment="1" applyProtection="1">
      <alignment horizontal="left" wrapText="1" indent="1"/>
      <protection/>
    </xf>
    <xf numFmtId="178" fontId="48" fillId="0" borderId="0" xfId="0" applyNumberFormat="1" applyFont="1" applyBorder="1" applyAlignment="1" applyProtection="1">
      <alignment wrapText="1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7" fillId="0" borderId="0" xfId="0" applyNumberFormat="1" applyFont="1" applyBorder="1" applyAlignment="1" applyProtection="1">
      <alignment horizontal="left"/>
      <protection/>
    </xf>
    <xf numFmtId="178" fontId="47" fillId="0" borderId="0" xfId="0" applyNumberFormat="1" applyFont="1" applyBorder="1" applyAlignment="1" applyProtection="1">
      <alignment horizontal="right"/>
      <protection/>
    </xf>
    <xf numFmtId="178" fontId="47" fillId="0" borderId="22" xfId="0" applyNumberFormat="1" applyFont="1" applyBorder="1" applyAlignment="1" applyProtection="1">
      <alignment horizontal="right"/>
      <protection/>
    </xf>
    <xf numFmtId="178" fontId="47" fillId="0" borderId="23" xfId="0" applyNumberFormat="1" applyFont="1" applyBorder="1" applyAlignment="1" applyProtection="1">
      <alignment horizontal="right"/>
      <protection/>
    </xf>
    <xf numFmtId="178" fontId="47" fillId="0" borderId="32" xfId="0" applyNumberFormat="1" applyFont="1" applyBorder="1" applyAlignment="1" applyProtection="1">
      <alignment horizontal="right"/>
      <protection/>
    </xf>
    <xf numFmtId="178" fontId="47" fillId="0" borderId="24" xfId="0" applyNumberFormat="1" applyFont="1" applyBorder="1" applyAlignment="1" applyProtection="1">
      <alignment horizontal="right"/>
      <protection/>
    </xf>
    <xf numFmtId="178" fontId="47" fillId="0" borderId="31" xfId="0" applyNumberFormat="1" applyFont="1" applyBorder="1" applyAlignment="1" applyProtection="1">
      <alignment horizontal="left"/>
      <protection/>
    </xf>
    <xf numFmtId="178" fontId="47" fillId="0" borderId="31" xfId="0" applyNumberFormat="1" applyFont="1" applyBorder="1" applyAlignment="1" applyProtection="1">
      <alignment horizontal="right"/>
      <protection/>
    </xf>
    <xf numFmtId="178" fontId="47" fillId="0" borderId="33" xfId="0" applyNumberFormat="1" applyFont="1" applyBorder="1" applyAlignment="1" applyProtection="1">
      <alignment horizontal="right"/>
      <protection/>
    </xf>
    <xf numFmtId="178" fontId="47" fillId="0" borderId="28" xfId="0" applyNumberFormat="1" applyFont="1" applyBorder="1" applyAlignment="1" applyProtection="1">
      <alignment horizontal="right"/>
      <protection/>
    </xf>
    <xf numFmtId="178" fontId="47" fillId="0" borderId="34" xfId="0" applyNumberFormat="1" applyFont="1" applyBorder="1" applyAlignment="1" applyProtection="1">
      <alignment horizontal="right"/>
      <protection/>
    </xf>
    <xf numFmtId="178" fontId="47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8" customFormat="1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5" t="s">
        <v>11</v>
      </c>
      <c r="C9" s="56" t="s">
        <v>12</v>
      </c>
      <c r="D9" s="57">
        <v>693573340</v>
      </c>
      <c r="E9" s="58">
        <v>1929724858</v>
      </c>
      <c r="F9" s="58">
        <v>2529930509</v>
      </c>
      <c r="G9" s="58">
        <v>868535000</v>
      </c>
      <c r="H9" s="59">
        <v>6021763707</v>
      </c>
      <c r="I9" s="60">
        <v>364789404</v>
      </c>
      <c r="J9" s="61">
        <v>2406101607</v>
      </c>
      <c r="K9" s="58">
        <v>1486871952</v>
      </c>
      <c r="L9" s="61">
        <v>1603142000</v>
      </c>
      <c r="M9" s="59">
        <v>5860904963</v>
      </c>
    </row>
    <row r="10" spans="1:13" s="8" customFormat="1" ht="13.5">
      <c r="A10" s="24"/>
      <c r="B10" s="55" t="s">
        <v>13</v>
      </c>
      <c r="C10" s="56" t="s">
        <v>14</v>
      </c>
      <c r="D10" s="57">
        <v>637057053</v>
      </c>
      <c r="E10" s="58">
        <v>2386084051</v>
      </c>
      <c r="F10" s="58">
        <v>1150682444</v>
      </c>
      <c r="G10" s="58">
        <v>329355000</v>
      </c>
      <c r="H10" s="59">
        <v>4503178548</v>
      </c>
      <c r="I10" s="60">
        <v>586498466</v>
      </c>
      <c r="J10" s="61">
        <v>2009283076</v>
      </c>
      <c r="K10" s="58">
        <v>1377833125</v>
      </c>
      <c r="L10" s="61">
        <v>554003000</v>
      </c>
      <c r="M10" s="59">
        <v>4527617667</v>
      </c>
    </row>
    <row r="11" spans="1:13" s="8" customFormat="1" ht="13.5">
      <c r="A11" s="24"/>
      <c r="B11" s="55" t="s">
        <v>15</v>
      </c>
      <c r="C11" s="56" t="s">
        <v>16</v>
      </c>
      <c r="D11" s="57">
        <v>7203452302</v>
      </c>
      <c r="E11" s="58">
        <v>19399703189</v>
      </c>
      <c r="F11" s="58">
        <v>8165428426</v>
      </c>
      <c r="G11" s="58">
        <v>1478728000</v>
      </c>
      <c r="H11" s="59">
        <v>36247311917</v>
      </c>
      <c r="I11" s="60">
        <v>6694084553</v>
      </c>
      <c r="J11" s="61">
        <v>17463018982</v>
      </c>
      <c r="K11" s="58">
        <v>6970151975</v>
      </c>
      <c r="L11" s="61">
        <v>1653224000</v>
      </c>
      <c r="M11" s="59">
        <v>32780479510</v>
      </c>
    </row>
    <row r="12" spans="1:13" s="8" customFormat="1" ht="13.5">
      <c r="A12" s="24"/>
      <c r="B12" s="55" t="s">
        <v>17</v>
      </c>
      <c r="C12" s="56" t="s">
        <v>18</v>
      </c>
      <c r="D12" s="57">
        <v>2965730270</v>
      </c>
      <c r="E12" s="58">
        <v>7053906859</v>
      </c>
      <c r="F12" s="58">
        <v>3942310206</v>
      </c>
      <c r="G12" s="58">
        <v>1645404000</v>
      </c>
      <c r="H12" s="59">
        <v>15607351335</v>
      </c>
      <c r="I12" s="60">
        <v>2241407695</v>
      </c>
      <c r="J12" s="61">
        <v>5150182547</v>
      </c>
      <c r="K12" s="58">
        <v>1840097522</v>
      </c>
      <c r="L12" s="61">
        <v>1693178000</v>
      </c>
      <c r="M12" s="59">
        <v>10924865764</v>
      </c>
    </row>
    <row r="13" spans="1:13" s="8" customFormat="1" ht="13.5">
      <c r="A13" s="24"/>
      <c r="B13" s="55" t="s">
        <v>19</v>
      </c>
      <c r="C13" s="56" t="s">
        <v>20</v>
      </c>
      <c r="D13" s="57">
        <v>449786294</v>
      </c>
      <c r="E13" s="58">
        <v>1046144910</v>
      </c>
      <c r="F13" s="58">
        <v>1443759340</v>
      </c>
      <c r="G13" s="58">
        <v>1103877000</v>
      </c>
      <c r="H13" s="59">
        <v>4043567544</v>
      </c>
      <c r="I13" s="60">
        <v>613597923</v>
      </c>
      <c r="J13" s="61">
        <v>2045883186</v>
      </c>
      <c r="K13" s="58">
        <v>1866222192</v>
      </c>
      <c r="L13" s="61">
        <v>927988000</v>
      </c>
      <c r="M13" s="59">
        <v>5453691301</v>
      </c>
    </row>
    <row r="14" spans="1:13" s="8" customFormat="1" ht="13.5">
      <c r="A14" s="24"/>
      <c r="B14" s="55" t="s">
        <v>21</v>
      </c>
      <c r="C14" s="56" t="s">
        <v>22</v>
      </c>
      <c r="D14" s="57">
        <v>665222055</v>
      </c>
      <c r="E14" s="58">
        <v>1791140114</v>
      </c>
      <c r="F14" s="58">
        <v>1613655062</v>
      </c>
      <c r="G14" s="58">
        <v>713349000</v>
      </c>
      <c r="H14" s="59">
        <v>4783366231</v>
      </c>
      <c r="I14" s="60">
        <v>683670825</v>
      </c>
      <c r="J14" s="61">
        <v>1655462710</v>
      </c>
      <c r="K14" s="58">
        <v>1331647704</v>
      </c>
      <c r="L14" s="61">
        <v>430494000</v>
      </c>
      <c r="M14" s="59">
        <v>4101275239</v>
      </c>
    </row>
    <row r="15" spans="1:13" s="8" customFormat="1" ht="13.5">
      <c r="A15" s="24"/>
      <c r="B15" s="55" t="s">
        <v>23</v>
      </c>
      <c r="C15" s="56" t="s">
        <v>24</v>
      </c>
      <c r="D15" s="57">
        <v>484405366</v>
      </c>
      <c r="E15" s="58">
        <v>1965796647</v>
      </c>
      <c r="F15" s="58">
        <v>1397739272</v>
      </c>
      <c r="G15" s="58">
        <v>564308000</v>
      </c>
      <c r="H15" s="59">
        <v>4412249285</v>
      </c>
      <c r="I15" s="60">
        <v>483630774</v>
      </c>
      <c r="J15" s="61">
        <v>1626931849</v>
      </c>
      <c r="K15" s="58">
        <v>563905942</v>
      </c>
      <c r="L15" s="61">
        <v>882683000</v>
      </c>
      <c r="M15" s="59">
        <v>3557151565</v>
      </c>
    </row>
    <row r="16" spans="1:13" s="8" customFormat="1" ht="13.5">
      <c r="A16" s="24"/>
      <c r="B16" s="55" t="s">
        <v>25</v>
      </c>
      <c r="C16" s="56" t="s">
        <v>26</v>
      </c>
      <c r="D16" s="57">
        <v>304442344</v>
      </c>
      <c r="E16" s="58">
        <v>827905464</v>
      </c>
      <c r="F16" s="58">
        <v>181268401</v>
      </c>
      <c r="G16" s="58">
        <v>347086000</v>
      </c>
      <c r="H16" s="59">
        <v>1660702209</v>
      </c>
      <c r="I16" s="60">
        <v>179442101</v>
      </c>
      <c r="J16" s="61">
        <v>806880817</v>
      </c>
      <c r="K16" s="58">
        <v>299794237</v>
      </c>
      <c r="L16" s="61">
        <v>285489000</v>
      </c>
      <c r="M16" s="59">
        <v>1571606155</v>
      </c>
    </row>
    <row r="17" spans="1:13" s="8" customFormat="1" ht="13.5">
      <c r="A17" s="24"/>
      <c r="B17" s="62" t="s">
        <v>27</v>
      </c>
      <c r="C17" s="56" t="s">
        <v>28</v>
      </c>
      <c r="D17" s="57">
        <v>3036595169</v>
      </c>
      <c r="E17" s="58">
        <v>7809148233</v>
      </c>
      <c r="F17" s="58">
        <v>3768458925</v>
      </c>
      <c r="G17" s="58">
        <v>1162003000</v>
      </c>
      <c r="H17" s="59">
        <v>15776205327</v>
      </c>
      <c r="I17" s="60">
        <v>2814496477</v>
      </c>
      <c r="J17" s="61">
        <v>6212926206</v>
      </c>
      <c r="K17" s="58">
        <v>2709744791</v>
      </c>
      <c r="L17" s="61">
        <v>1432268000</v>
      </c>
      <c r="M17" s="59">
        <v>13169435474</v>
      </c>
    </row>
    <row r="18" spans="1:13" s="8" customFormat="1" ht="13.5">
      <c r="A18" s="25"/>
      <c r="B18" s="63" t="s">
        <v>610</v>
      </c>
      <c r="C18" s="64"/>
      <c r="D18" s="65">
        <f aca="true" t="shared" si="0" ref="D18:M18">SUM(D9:D17)</f>
        <v>16440264193</v>
      </c>
      <c r="E18" s="66">
        <f t="shared" si="0"/>
        <v>44209554325</v>
      </c>
      <c r="F18" s="66">
        <f t="shared" si="0"/>
        <v>24193232585</v>
      </c>
      <c r="G18" s="66">
        <f t="shared" si="0"/>
        <v>8212645000</v>
      </c>
      <c r="H18" s="67">
        <f t="shared" si="0"/>
        <v>93055696103</v>
      </c>
      <c r="I18" s="68">
        <f t="shared" si="0"/>
        <v>14661618218</v>
      </c>
      <c r="J18" s="69">
        <f t="shared" si="0"/>
        <v>39376670980</v>
      </c>
      <c r="K18" s="66">
        <f t="shared" si="0"/>
        <v>18446269440</v>
      </c>
      <c r="L18" s="69">
        <f t="shared" si="0"/>
        <v>9462469000</v>
      </c>
      <c r="M18" s="67">
        <f t="shared" si="0"/>
        <v>81947027638</v>
      </c>
    </row>
    <row r="19" spans="1:13" s="8" customFormat="1" ht="12.75" customHeight="1">
      <c r="A19" s="26"/>
      <c r="B19" s="70"/>
      <c r="C19" s="71"/>
      <c r="D19" s="72"/>
      <c r="E19" s="73"/>
      <c r="F19" s="73"/>
      <c r="G19" s="73"/>
      <c r="H19" s="74"/>
      <c r="I19" s="72"/>
      <c r="J19" s="73"/>
      <c r="K19" s="73"/>
      <c r="L19" s="73"/>
      <c r="M19" s="74"/>
    </row>
    <row r="20" spans="1:13" s="8" customFormat="1" ht="13.5">
      <c r="A20" s="2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495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496</v>
      </c>
      <c r="C9" s="77" t="s">
        <v>497</v>
      </c>
      <c r="D9" s="78">
        <v>11960058</v>
      </c>
      <c r="E9" s="79">
        <v>13062345</v>
      </c>
      <c r="F9" s="79">
        <v>82383065</v>
      </c>
      <c r="G9" s="79">
        <v>24856000</v>
      </c>
      <c r="H9" s="80">
        <v>132261468</v>
      </c>
      <c r="I9" s="78">
        <v>11404002</v>
      </c>
      <c r="J9" s="79">
        <v>12269657</v>
      </c>
      <c r="K9" s="79">
        <v>-29641704</v>
      </c>
      <c r="L9" s="79">
        <v>30531000</v>
      </c>
      <c r="M9" s="81">
        <v>24562955</v>
      </c>
    </row>
    <row r="10" spans="1:13" ht="13.5">
      <c r="A10" s="51" t="s">
        <v>49</v>
      </c>
      <c r="B10" s="76" t="s">
        <v>498</v>
      </c>
      <c r="C10" s="77" t="s">
        <v>499</v>
      </c>
      <c r="D10" s="78">
        <v>82012563</v>
      </c>
      <c r="E10" s="79">
        <v>187856841</v>
      </c>
      <c r="F10" s="79">
        <v>36033220</v>
      </c>
      <c r="G10" s="79">
        <v>420000</v>
      </c>
      <c r="H10" s="80">
        <v>306322624</v>
      </c>
      <c r="I10" s="78">
        <v>61776514</v>
      </c>
      <c r="J10" s="79">
        <v>183471466</v>
      </c>
      <c r="K10" s="79">
        <v>2766797</v>
      </c>
      <c r="L10" s="79">
        <v>22152000</v>
      </c>
      <c r="M10" s="81">
        <v>270166777</v>
      </c>
    </row>
    <row r="11" spans="1:13" ht="13.5">
      <c r="A11" s="51" t="s">
        <v>49</v>
      </c>
      <c r="B11" s="76" t="s">
        <v>500</v>
      </c>
      <c r="C11" s="77" t="s">
        <v>501</v>
      </c>
      <c r="D11" s="78">
        <v>95656212</v>
      </c>
      <c r="E11" s="79">
        <v>780995136</v>
      </c>
      <c r="F11" s="79">
        <v>-69600011</v>
      </c>
      <c r="G11" s="79">
        <v>210346000</v>
      </c>
      <c r="H11" s="80">
        <v>1017397337</v>
      </c>
      <c r="I11" s="78">
        <v>58875530</v>
      </c>
      <c r="J11" s="79">
        <v>461392863</v>
      </c>
      <c r="K11" s="79">
        <v>-189312952</v>
      </c>
      <c r="L11" s="79">
        <v>257771000</v>
      </c>
      <c r="M11" s="81">
        <v>588726441</v>
      </c>
    </row>
    <row r="12" spans="1:13" ht="13.5">
      <c r="A12" s="51" t="s">
        <v>49</v>
      </c>
      <c r="B12" s="76" t="s">
        <v>502</v>
      </c>
      <c r="C12" s="77" t="s">
        <v>503</v>
      </c>
      <c r="D12" s="78">
        <v>1959128</v>
      </c>
      <c r="E12" s="79">
        <v>9760819</v>
      </c>
      <c r="F12" s="79">
        <v>47684124</v>
      </c>
      <c r="G12" s="79">
        <v>1095000</v>
      </c>
      <c r="H12" s="80">
        <v>60499071</v>
      </c>
      <c r="I12" s="78">
        <v>1178050</v>
      </c>
      <c r="J12" s="79">
        <v>25208863</v>
      </c>
      <c r="K12" s="79">
        <v>-48026702</v>
      </c>
      <c r="L12" s="79">
        <v>70768000</v>
      </c>
      <c r="M12" s="81">
        <v>49128211</v>
      </c>
    </row>
    <row r="13" spans="1:13" ht="13.5">
      <c r="A13" s="51" t="s">
        <v>49</v>
      </c>
      <c r="B13" s="76" t="s">
        <v>504</v>
      </c>
      <c r="C13" s="77" t="s">
        <v>505</v>
      </c>
      <c r="D13" s="78">
        <v>35268312</v>
      </c>
      <c r="E13" s="79">
        <v>47678699</v>
      </c>
      <c r="F13" s="79">
        <v>111144284</v>
      </c>
      <c r="G13" s="79">
        <v>17008000</v>
      </c>
      <c r="H13" s="80">
        <v>211099295</v>
      </c>
      <c r="I13" s="78">
        <v>33218976</v>
      </c>
      <c r="J13" s="79">
        <v>41003185</v>
      </c>
      <c r="K13" s="79">
        <v>77105322</v>
      </c>
      <c r="L13" s="79">
        <v>35500000</v>
      </c>
      <c r="M13" s="81">
        <v>186827483</v>
      </c>
    </row>
    <row r="14" spans="1:13" ht="13.5">
      <c r="A14" s="51" t="s">
        <v>64</v>
      </c>
      <c r="B14" s="76" t="s">
        <v>506</v>
      </c>
      <c r="C14" s="77" t="s">
        <v>507</v>
      </c>
      <c r="D14" s="78">
        <v>0</v>
      </c>
      <c r="E14" s="79">
        <v>0</v>
      </c>
      <c r="F14" s="79">
        <v>83698877</v>
      </c>
      <c r="G14" s="79">
        <v>1828000</v>
      </c>
      <c r="H14" s="80">
        <v>85526877</v>
      </c>
      <c r="I14" s="78">
        <v>0</v>
      </c>
      <c r="J14" s="79">
        <v>0</v>
      </c>
      <c r="K14" s="79">
        <v>-1176000</v>
      </c>
      <c r="L14" s="79">
        <v>1176000</v>
      </c>
      <c r="M14" s="81">
        <v>0</v>
      </c>
    </row>
    <row r="15" spans="1:13" ht="13.5">
      <c r="A15" s="52"/>
      <c r="B15" s="82" t="s">
        <v>508</v>
      </c>
      <c r="C15" s="83"/>
      <c r="D15" s="84">
        <f aca="true" t="shared" si="0" ref="D15:M15">SUM(D9:D14)</f>
        <v>226856273</v>
      </c>
      <c r="E15" s="85">
        <f t="shared" si="0"/>
        <v>1039353840</v>
      </c>
      <c r="F15" s="85">
        <f t="shared" si="0"/>
        <v>291343559</v>
      </c>
      <c r="G15" s="85">
        <f t="shared" si="0"/>
        <v>255553000</v>
      </c>
      <c r="H15" s="86">
        <f t="shared" si="0"/>
        <v>1813106672</v>
      </c>
      <c r="I15" s="84">
        <f t="shared" si="0"/>
        <v>166453072</v>
      </c>
      <c r="J15" s="85">
        <f t="shared" si="0"/>
        <v>723346034</v>
      </c>
      <c r="K15" s="85">
        <f t="shared" si="0"/>
        <v>-188285239</v>
      </c>
      <c r="L15" s="85">
        <f t="shared" si="0"/>
        <v>417898000</v>
      </c>
      <c r="M15" s="87">
        <f t="shared" si="0"/>
        <v>1119411867</v>
      </c>
    </row>
    <row r="16" spans="1:13" ht="13.5">
      <c r="A16" s="51" t="s">
        <v>49</v>
      </c>
      <c r="B16" s="76" t="s">
        <v>509</v>
      </c>
      <c r="C16" s="77" t="s">
        <v>510</v>
      </c>
      <c r="D16" s="78">
        <v>0</v>
      </c>
      <c r="E16" s="79">
        <v>29128</v>
      </c>
      <c r="F16" s="79">
        <v>31571557</v>
      </c>
      <c r="G16" s="79">
        <v>471000</v>
      </c>
      <c r="H16" s="80">
        <v>32071685</v>
      </c>
      <c r="I16" s="78">
        <v>0</v>
      </c>
      <c r="J16" s="79">
        <v>25081</v>
      </c>
      <c r="K16" s="79">
        <v>25218955</v>
      </c>
      <c r="L16" s="79">
        <v>1085000</v>
      </c>
      <c r="M16" s="81">
        <v>26329036</v>
      </c>
    </row>
    <row r="17" spans="1:13" ht="13.5">
      <c r="A17" s="51" t="s">
        <v>49</v>
      </c>
      <c r="B17" s="76" t="s">
        <v>511</v>
      </c>
      <c r="C17" s="77" t="s">
        <v>512</v>
      </c>
      <c r="D17" s="78">
        <v>5360494</v>
      </c>
      <c r="E17" s="79">
        <v>22159955</v>
      </c>
      <c r="F17" s="79">
        <v>38331322</v>
      </c>
      <c r="G17" s="79">
        <v>924000</v>
      </c>
      <c r="H17" s="80">
        <v>66775771</v>
      </c>
      <c r="I17" s="78">
        <v>4868430</v>
      </c>
      <c r="J17" s="79">
        <v>26299982</v>
      </c>
      <c r="K17" s="79">
        <v>87837537</v>
      </c>
      <c r="L17" s="79">
        <v>489000</v>
      </c>
      <c r="M17" s="81">
        <v>119494949</v>
      </c>
    </row>
    <row r="18" spans="1:13" ht="13.5">
      <c r="A18" s="51" t="s">
        <v>49</v>
      </c>
      <c r="B18" s="76" t="s">
        <v>513</v>
      </c>
      <c r="C18" s="77" t="s">
        <v>514</v>
      </c>
      <c r="D18" s="78">
        <v>82113677</v>
      </c>
      <c r="E18" s="79">
        <v>57550116</v>
      </c>
      <c r="F18" s="79">
        <v>28088605</v>
      </c>
      <c r="G18" s="79">
        <v>2006000</v>
      </c>
      <c r="H18" s="80">
        <v>169758398</v>
      </c>
      <c r="I18" s="78">
        <v>74654480</v>
      </c>
      <c r="J18" s="79">
        <v>57789181</v>
      </c>
      <c r="K18" s="79">
        <v>80546913</v>
      </c>
      <c r="L18" s="79">
        <v>2542000</v>
      </c>
      <c r="M18" s="81">
        <v>215532574</v>
      </c>
    </row>
    <row r="19" spans="1:13" ht="13.5">
      <c r="A19" s="51" t="s">
        <v>49</v>
      </c>
      <c r="B19" s="76" t="s">
        <v>515</v>
      </c>
      <c r="C19" s="77" t="s">
        <v>516</v>
      </c>
      <c r="D19" s="78">
        <v>0</v>
      </c>
      <c r="E19" s="79">
        <v>0</v>
      </c>
      <c r="F19" s="79">
        <v>-576000</v>
      </c>
      <c r="G19" s="79">
        <v>576000</v>
      </c>
      <c r="H19" s="80">
        <v>0</v>
      </c>
      <c r="I19" s="78">
        <v>84865980</v>
      </c>
      <c r="J19" s="79">
        <v>2256570</v>
      </c>
      <c r="K19" s="79">
        <v>220570633</v>
      </c>
      <c r="L19" s="79">
        <v>575000</v>
      </c>
      <c r="M19" s="81">
        <v>308268183</v>
      </c>
    </row>
    <row r="20" spans="1:13" ht="13.5">
      <c r="A20" s="51" t="s">
        <v>49</v>
      </c>
      <c r="B20" s="76" t="s">
        <v>517</v>
      </c>
      <c r="C20" s="77" t="s">
        <v>518</v>
      </c>
      <c r="D20" s="78">
        <v>3240943</v>
      </c>
      <c r="E20" s="79">
        <v>25287721</v>
      </c>
      <c r="F20" s="79">
        <v>-3918</v>
      </c>
      <c r="G20" s="79">
        <v>300000</v>
      </c>
      <c r="H20" s="80">
        <v>28824746</v>
      </c>
      <c r="I20" s="78">
        <v>5136513</v>
      </c>
      <c r="J20" s="79">
        <v>13530117</v>
      </c>
      <c r="K20" s="79">
        <v>37316463</v>
      </c>
      <c r="L20" s="79">
        <v>820000</v>
      </c>
      <c r="M20" s="81">
        <v>56803093</v>
      </c>
    </row>
    <row r="21" spans="1:13" ht="13.5">
      <c r="A21" s="51" t="s">
        <v>64</v>
      </c>
      <c r="B21" s="76" t="s">
        <v>519</v>
      </c>
      <c r="C21" s="77" t="s">
        <v>520</v>
      </c>
      <c r="D21" s="78">
        <v>0</v>
      </c>
      <c r="E21" s="79">
        <v>229022</v>
      </c>
      <c r="F21" s="79">
        <v>763407367</v>
      </c>
      <c r="G21" s="79">
        <v>1177000</v>
      </c>
      <c r="H21" s="80">
        <v>764813389</v>
      </c>
      <c r="I21" s="78">
        <v>0</v>
      </c>
      <c r="J21" s="79">
        <v>106070</v>
      </c>
      <c r="K21" s="79">
        <v>15682759</v>
      </c>
      <c r="L21" s="79">
        <v>158819000</v>
      </c>
      <c r="M21" s="81">
        <v>174607829</v>
      </c>
    </row>
    <row r="22" spans="1:13" ht="13.5">
      <c r="A22" s="52"/>
      <c r="B22" s="82" t="s">
        <v>521</v>
      </c>
      <c r="C22" s="83"/>
      <c r="D22" s="84">
        <f aca="true" t="shared" si="1" ref="D22:M22">SUM(D16:D21)</f>
        <v>90715114</v>
      </c>
      <c r="E22" s="85">
        <f t="shared" si="1"/>
        <v>105255942</v>
      </c>
      <c r="F22" s="85">
        <f t="shared" si="1"/>
        <v>860818933</v>
      </c>
      <c r="G22" s="85">
        <f t="shared" si="1"/>
        <v>5454000</v>
      </c>
      <c r="H22" s="86">
        <f t="shared" si="1"/>
        <v>1062243989</v>
      </c>
      <c r="I22" s="84">
        <f t="shared" si="1"/>
        <v>169525403</v>
      </c>
      <c r="J22" s="85">
        <f t="shared" si="1"/>
        <v>100007001</v>
      </c>
      <c r="K22" s="85">
        <f t="shared" si="1"/>
        <v>467173260</v>
      </c>
      <c r="L22" s="85">
        <f t="shared" si="1"/>
        <v>164330000</v>
      </c>
      <c r="M22" s="87">
        <f t="shared" si="1"/>
        <v>901035664</v>
      </c>
    </row>
    <row r="23" spans="1:13" ht="13.5">
      <c r="A23" s="51" t="s">
        <v>49</v>
      </c>
      <c r="B23" s="76" t="s">
        <v>522</v>
      </c>
      <c r="C23" s="77" t="s">
        <v>523</v>
      </c>
      <c r="D23" s="78">
        <v>5733161</v>
      </c>
      <c r="E23" s="79">
        <v>33291285</v>
      </c>
      <c r="F23" s="79">
        <v>-15713827</v>
      </c>
      <c r="G23" s="79">
        <v>21429000</v>
      </c>
      <c r="H23" s="80">
        <v>44739619</v>
      </c>
      <c r="I23" s="78">
        <v>9638196</v>
      </c>
      <c r="J23" s="79">
        <v>55635466</v>
      </c>
      <c r="K23" s="79">
        <v>8382429</v>
      </c>
      <c r="L23" s="79">
        <v>495000</v>
      </c>
      <c r="M23" s="81">
        <v>74151091</v>
      </c>
    </row>
    <row r="24" spans="1:13" ht="13.5">
      <c r="A24" s="51" t="s">
        <v>49</v>
      </c>
      <c r="B24" s="76" t="s">
        <v>524</v>
      </c>
      <c r="C24" s="77" t="s">
        <v>525</v>
      </c>
      <c r="D24" s="78">
        <v>2220786</v>
      </c>
      <c r="E24" s="79">
        <v>13734158</v>
      </c>
      <c r="F24" s="79">
        <v>-1233625</v>
      </c>
      <c r="G24" s="79">
        <v>8615000</v>
      </c>
      <c r="H24" s="80">
        <v>23336319</v>
      </c>
      <c r="I24" s="78">
        <v>2111568</v>
      </c>
      <c r="J24" s="79">
        <v>11963007</v>
      </c>
      <c r="K24" s="79">
        <v>32468043</v>
      </c>
      <c r="L24" s="79">
        <v>1329000</v>
      </c>
      <c r="M24" s="81">
        <v>47871618</v>
      </c>
    </row>
    <row r="25" spans="1:13" ht="13.5">
      <c r="A25" s="51" t="s">
        <v>49</v>
      </c>
      <c r="B25" s="76" t="s">
        <v>526</v>
      </c>
      <c r="C25" s="77" t="s">
        <v>527</v>
      </c>
      <c r="D25" s="78">
        <v>3050127</v>
      </c>
      <c r="E25" s="79">
        <v>425862</v>
      </c>
      <c r="F25" s="79">
        <v>56189968</v>
      </c>
      <c r="G25" s="79">
        <v>385000</v>
      </c>
      <c r="H25" s="80">
        <v>60050957</v>
      </c>
      <c r="I25" s="78">
        <v>1965314</v>
      </c>
      <c r="J25" s="79">
        <v>349750</v>
      </c>
      <c r="K25" s="79">
        <v>47710361</v>
      </c>
      <c r="L25" s="79">
        <v>323000</v>
      </c>
      <c r="M25" s="81">
        <v>50348425</v>
      </c>
    </row>
    <row r="26" spans="1:13" ht="13.5">
      <c r="A26" s="51" t="s">
        <v>49</v>
      </c>
      <c r="B26" s="76" t="s">
        <v>528</v>
      </c>
      <c r="C26" s="77" t="s">
        <v>529</v>
      </c>
      <c r="D26" s="78">
        <v>6937916</v>
      </c>
      <c r="E26" s="79">
        <v>44419666</v>
      </c>
      <c r="F26" s="79">
        <v>84441843</v>
      </c>
      <c r="G26" s="79">
        <v>2316000</v>
      </c>
      <c r="H26" s="80">
        <v>138115425</v>
      </c>
      <c r="I26" s="78">
        <v>6513202</v>
      </c>
      <c r="J26" s="79">
        <v>32245228</v>
      </c>
      <c r="K26" s="79">
        <v>18093094</v>
      </c>
      <c r="L26" s="79">
        <v>1000000</v>
      </c>
      <c r="M26" s="81">
        <v>57851524</v>
      </c>
    </row>
    <row r="27" spans="1:13" ht="13.5">
      <c r="A27" s="51" t="s">
        <v>49</v>
      </c>
      <c r="B27" s="76" t="s">
        <v>530</v>
      </c>
      <c r="C27" s="77" t="s">
        <v>531</v>
      </c>
      <c r="D27" s="78">
        <v>0</v>
      </c>
      <c r="E27" s="79">
        <v>0</v>
      </c>
      <c r="F27" s="79">
        <v>31683141</v>
      </c>
      <c r="G27" s="79">
        <v>753000</v>
      </c>
      <c r="H27" s="80">
        <v>32436141</v>
      </c>
      <c r="I27" s="78">
        <v>0</v>
      </c>
      <c r="J27" s="79">
        <v>0</v>
      </c>
      <c r="K27" s="79">
        <v>28615860</v>
      </c>
      <c r="L27" s="79">
        <v>791000</v>
      </c>
      <c r="M27" s="81">
        <v>29406860</v>
      </c>
    </row>
    <row r="28" spans="1:13" ht="13.5">
      <c r="A28" s="51" t="s">
        <v>64</v>
      </c>
      <c r="B28" s="76" t="s">
        <v>532</v>
      </c>
      <c r="C28" s="77" t="s">
        <v>533</v>
      </c>
      <c r="D28" s="78">
        <v>0</v>
      </c>
      <c r="E28" s="79">
        <v>0</v>
      </c>
      <c r="F28" s="79">
        <v>-228925215</v>
      </c>
      <c r="G28" s="79">
        <v>229007000</v>
      </c>
      <c r="H28" s="80">
        <v>81785</v>
      </c>
      <c r="I28" s="78">
        <v>0</v>
      </c>
      <c r="J28" s="79">
        <v>0</v>
      </c>
      <c r="K28" s="79">
        <v>-193138624</v>
      </c>
      <c r="L28" s="79">
        <v>197025000</v>
      </c>
      <c r="M28" s="81">
        <v>3886376</v>
      </c>
    </row>
    <row r="29" spans="1:13" ht="13.5">
      <c r="A29" s="52"/>
      <c r="B29" s="82" t="s">
        <v>534</v>
      </c>
      <c r="C29" s="83"/>
      <c r="D29" s="84">
        <f aca="true" t="shared" si="2" ref="D29:M29">SUM(D23:D28)</f>
        <v>17941990</v>
      </c>
      <c r="E29" s="85">
        <f t="shared" si="2"/>
        <v>91870971</v>
      </c>
      <c r="F29" s="85">
        <f t="shared" si="2"/>
        <v>-73557715</v>
      </c>
      <c r="G29" s="85">
        <f t="shared" si="2"/>
        <v>262505000</v>
      </c>
      <c r="H29" s="86">
        <f t="shared" si="2"/>
        <v>298760246</v>
      </c>
      <c r="I29" s="84">
        <f t="shared" si="2"/>
        <v>20228280</v>
      </c>
      <c r="J29" s="85">
        <f t="shared" si="2"/>
        <v>100193451</v>
      </c>
      <c r="K29" s="85">
        <f t="shared" si="2"/>
        <v>-57868837</v>
      </c>
      <c r="L29" s="85">
        <f t="shared" si="2"/>
        <v>200963000</v>
      </c>
      <c r="M29" s="87">
        <f t="shared" si="2"/>
        <v>263515894</v>
      </c>
    </row>
    <row r="30" spans="1:13" ht="13.5">
      <c r="A30" s="51" t="s">
        <v>49</v>
      </c>
      <c r="B30" s="76" t="s">
        <v>535</v>
      </c>
      <c r="C30" s="77" t="s">
        <v>536</v>
      </c>
      <c r="D30" s="78">
        <v>74497066</v>
      </c>
      <c r="E30" s="79">
        <v>400864940</v>
      </c>
      <c r="F30" s="79">
        <v>168053962</v>
      </c>
      <c r="G30" s="79">
        <v>19450000</v>
      </c>
      <c r="H30" s="80">
        <v>662865968</v>
      </c>
      <c r="I30" s="78">
        <v>71202033</v>
      </c>
      <c r="J30" s="79">
        <v>552354356</v>
      </c>
      <c r="K30" s="79">
        <v>145039121</v>
      </c>
      <c r="L30" s="79">
        <v>50091000</v>
      </c>
      <c r="M30" s="81">
        <v>818686510</v>
      </c>
    </row>
    <row r="31" spans="1:13" ht="13.5">
      <c r="A31" s="51" t="s">
        <v>49</v>
      </c>
      <c r="B31" s="76" t="s">
        <v>537</v>
      </c>
      <c r="C31" s="77" t="s">
        <v>538</v>
      </c>
      <c r="D31" s="78">
        <v>11457550</v>
      </c>
      <c r="E31" s="79">
        <v>39314981</v>
      </c>
      <c r="F31" s="79">
        <v>102575922</v>
      </c>
      <c r="G31" s="79">
        <v>300000</v>
      </c>
      <c r="H31" s="80">
        <v>153648453</v>
      </c>
      <c r="I31" s="78">
        <v>9947427</v>
      </c>
      <c r="J31" s="79">
        <v>32612777</v>
      </c>
      <c r="K31" s="79">
        <v>37540632</v>
      </c>
      <c r="L31" s="79">
        <v>10762000</v>
      </c>
      <c r="M31" s="81">
        <v>90862836</v>
      </c>
    </row>
    <row r="32" spans="1:13" ht="13.5">
      <c r="A32" s="51" t="s">
        <v>49</v>
      </c>
      <c r="B32" s="76" t="s">
        <v>539</v>
      </c>
      <c r="C32" s="77" t="s">
        <v>540</v>
      </c>
      <c r="D32" s="78">
        <v>62937373</v>
      </c>
      <c r="E32" s="79">
        <v>289135973</v>
      </c>
      <c r="F32" s="79">
        <v>2551849</v>
      </c>
      <c r="G32" s="79">
        <v>19028000</v>
      </c>
      <c r="H32" s="80">
        <v>373653195</v>
      </c>
      <c r="I32" s="78">
        <v>46274559</v>
      </c>
      <c r="J32" s="79">
        <v>118418230</v>
      </c>
      <c r="K32" s="79">
        <v>160424251</v>
      </c>
      <c r="L32" s="79">
        <v>37556000</v>
      </c>
      <c r="M32" s="81">
        <v>362673040</v>
      </c>
    </row>
    <row r="33" spans="1:13" ht="13.5">
      <c r="A33" s="51" t="s">
        <v>64</v>
      </c>
      <c r="B33" s="76" t="s">
        <v>541</v>
      </c>
      <c r="C33" s="77" t="s">
        <v>542</v>
      </c>
      <c r="D33" s="78">
        <v>0</v>
      </c>
      <c r="E33" s="79">
        <v>0</v>
      </c>
      <c r="F33" s="79">
        <v>45952762</v>
      </c>
      <c r="G33" s="79">
        <v>2018000</v>
      </c>
      <c r="H33" s="80">
        <v>47970762</v>
      </c>
      <c r="I33" s="78">
        <v>0</v>
      </c>
      <c r="J33" s="79">
        <v>0</v>
      </c>
      <c r="K33" s="79">
        <v>-117246</v>
      </c>
      <c r="L33" s="79">
        <v>1083000</v>
      </c>
      <c r="M33" s="81">
        <v>965754</v>
      </c>
    </row>
    <row r="34" spans="1:13" ht="13.5">
      <c r="A34" s="52"/>
      <c r="B34" s="82" t="s">
        <v>543</v>
      </c>
      <c r="C34" s="83"/>
      <c r="D34" s="84">
        <f aca="true" t="shared" si="3" ref="D34:M34">SUM(D30:D33)</f>
        <v>148891989</v>
      </c>
      <c r="E34" s="85">
        <f t="shared" si="3"/>
        <v>729315894</v>
      </c>
      <c r="F34" s="85">
        <f t="shared" si="3"/>
        <v>319134495</v>
      </c>
      <c r="G34" s="85">
        <f t="shared" si="3"/>
        <v>40796000</v>
      </c>
      <c r="H34" s="86">
        <f t="shared" si="3"/>
        <v>1238138378</v>
      </c>
      <c r="I34" s="84">
        <f t="shared" si="3"/>
        <v>127424019</v>
      </c>
      <c r="J34" s="85">
        <f t="shared" si="3"/>
        <v>703385363</v>
      </c>
      <c r="K34" s="85">
        <f t="shared" si="3"/>
        <v>342886758</v>
      </c>
      <c r="L34" s="85">
        <f t="shared" si="3"/>
        <v>99492000</v>
      </c>
      <c r="M34" s="87">
        <f t="shared" si="3"/>
        <v>1273188140</v>
      </c>
    </row>
    <row r="35" spans="1:13" ht="13.5">
      <c r="A35" s="53"/>
      <c r="B35" s="88" t="s">
        <v>544</v>
      </c>
      <c r="C35" s="89"/>
      <c r="D35" s="90">
        <f aca="true" t="shared" si="4" ref="D35:M35">SUM(D9:D14,D16:D21,D23:D28,D30:D33)</f>
        <v>484405366</v>
      </c>
      <c r="E35" s="91">
        <f t="shared" si="4"/>
        <v>1965796647</v>
      </c>
      <c r="F35" s="91">
        <f t="shared" si="4"/>
        <v>1397739272</v>
      </c>
      <c r="G35" s="91">
        <f t="shared" si="4"/>
        <v>564308000</v>
      </c>
      <c r="H35" s="92">
        <f t="shared" si="4"/>
        <v>4412249285</v>
      </c>
      <c r="I35" s="90">
        <f t="shared" si="4"/>
        <v>483630774</v>
      </c>
      <c r="J35" s="91">
        <f t="shared" si="4"/>
        <v>1626931849</v>
      </c>
      <c r="K35" s="91">
        <f t="shared" si="4"/>
        <v>563905942</v>
      </c>
      <c r="L35" s="91">
        <f t="shared" si="4"/>
        <v>882683000</v>
      </c>
      <c r="M35" s="93">
        <f t="shared" si="4"/>
        <v>3557151565</v>
      </c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545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32</v>
      </c>
      <c r="C9" s="77" t="s">
        <v>33</v>
      </c>
      <c r="D9" s="78">
        <v>2474280850</v>
      </c>
      <c r="E9" s="79">
        <v>5170224925</v>
      </c>
      <c r="F9" s="79">
        <v>2645101524</v>
      </c>
      <c r="G9" s="79">
        <v>757832000</v>
      </c>
      <c r="H9" s="80">
        <v>11047439299</v>
      </c>
      <c r="I9" s="78">
        <v>2390204637</v>
      </c>
      <c r="J9" s="79">
        <v>3969442296</v>
      </c>
      <c r="K9" s="79">
        <v>1392608089</v>
      </c>
      <c r="L9" s="79">
        <v>1173996000</v>
      </c>
      <c r="M9" s="81">
        <v>8926251022</v>
      </c>
    </row>
    <row r="10" spans="1:13" ht="13.5">
      <c r="A10" s="52"/>
      <c r="B10" s="82" t="s">
        <v>48</v>
      </c>
      <c r="C10" s="83"/>
      <c r="D10" s="84">
        <f aca="true" t="shared" si="0" ref="D10:M10">D9</f>
        <v>2474280850</v>
      </c>
      <c r="E10" s="85">
        <f t="shared" si="0"/>
        <v>5170224925</v>
      </c>
      <c r="F10" s="85">
        <f t="shared" si="0"/>
        <v>2645101524</v>
      </c>
      <c r="G10" s="85">
        <f t="shared" si="0"/>
        <v>757832000</v>
      </c>
      <c r="H10" s="86">
        <f t="shared" si="0"/>
        <v>11047439299</v>
      </c>
      <c r="I10" s="84">
        <f t="shared" si="0"/>
        <v>2390204637</v>
      </c>
      <c r="J10" s="85">
        <f t="shared" si="0"/>
        <v>3969442296</v>
      </c>
      <c r="K10" s="85">
        <f t="shared" si="0"/>
        <v>1392608089</v>
      </c>
      <c r="L10" s="85">
        <f t="shared" si="0"/>
        <v>1173996000</v>
      </c>
      <c r="M10" s="87">
        <f t="shared" si="0"/>
        <v>8926251022</v>
      </c>
    </row>
    <row r="11" spans="1:13" ht="13.5">
      <c r="A11" s="51" t="s">
        <v>49</v>
      </c>
      <c r="B11" s="76" t="s">
        <v>546</v>
      </c>
      <c r="C11" s="77" t="s">
        <v>547</v>
      </c>
      <c r="D11" s="78">
        <v>10620859</v>
      </c>
      <c r="E11" s="79">
        <v>43711103</v>
      </c>
      <c r="F11" s="79">
        <v>-7810701</v>
      </c>
      <c r="G11" s="79">
        <v>29763000</v>
      </c>
      <c r="H11" s="80">
        <v>76284261</v>
      </c>
      <c r="I11" s="78">
        <v>8710852</v>
      </c>
      <c r="J11" s="79">
        <v>39087513</v>
      </c>
      <c r="K11" s="79">
        <v>15753381</v>
      </c>
      <c r="L11" s="79">
        <v>2489000</v>
      </c>
      <c r="M11" s="81">
        <v>66040746</v>
      </c>
    </row>
    <row r="12" spans="1:13" ht="13.5">
      <c r="A12" s="51" t="s">
        <v>49</v>
      </c>
      <c r="B12" s="76" t="s">
        <v>548</v>
      </c>
      <c r="C12" s="77" t="s">
        <v>549</v>
      </c>
      <c r="D12" s="78">
        <v>9620655</v>
      </c>
      <c r="E12" s="79">
        <v>33796382</v>
      </c>
      <c r="F12" s="79">
        <v>7761677</v>
      </c>
      <c r="G12" s="79">
        <v>15585000</v>
      </c>
      <c r="H12" s="80">
        <v>66763714</v>
      </c>
      <c r="I12" s="78">
        <v>11540236</v>
      </c>
      <c r="J12" s="79">
        <v>39681038</v>
      </c>
      <c r="K12" s="79">
        <v>20726297</v>
      </c>
      <c r="L12" s="79">
        <v>5545000</v>
      </c>
      <c r="M12" s="81">
        <v>77492571</v>
      </c>
    </row>
    <row r="13" spans="1:13" ht="13.5">
      <c r="A13" s="51" t="s">
        <v>49</v>
      </c>
      <c r="B13" s="76" t="s">
        <v>550</v>
      </c>
      <c r="C13" s="77" t="s">
        <v>551</v>
      </c>
      <c r="D13" s="78">
        <v>16054551</v>
      </c>
      <c r="E13" s="79">
        <v>37454097</v>
      </c>
      <c r="F13" s="79">
        <v>21502131</v>
      </c>
      <c r="G13" s="79">
        <v>426000</v>
      </c>
      <c r="H13" s="80">
        <v>75436779</v>
      </c>
      <c r="I13" s="78">
        <v>14766574</v>
      </c>
      <c r="J13" s="79">
        <v>44666805</v>
      </c>
      <c r="K13" s="79">
        <v>14329392</v>
      </c>
      <c r="L13" s="79">
        <v>423000</v>
      </c>
      <c r="M13" s="81">
        <v>74185771</v>
      </c>
    </row>
    <row r="14" spans="1:13" ht="13.5">
      <c r="A14" s="51" t="s">
        <v>49</v>
      </c>
      <c r="B14" s="76" t="s">
        <v>552</v>
      </c>
      <c r="C14" s="77" t="s">
        <v>553</v>
      </c>
      <c r="D14" s="78">
        <v>54652317</v>
      </c>
      <c r="E14" s="79">
        <v>166092893</v>
      </c>
      <c r="F14" s="79">
        <v>63906387</v>
      </c>
      <c r="G14" s="79">
        <v>750000</v>
      </c>
      <c r="H14" s="80">
        <v>285401597</v>
      </c>
      <c r="I14" s="78">
        <v>46574158</v>
      </c>
      <c r="J14" s="79">
        <v>154448012</v>
      </c>
      <c r="K14" s="79">
        <v>75564373</v>
      </c>
      <c r="L14" s="79">
        <v>616000</v>
      </c>
      <c r="M14" s="81">
        <v>277202543</v>
      </c>
    </row>
    <row r="15" spans="1:13" ht="13.5">
      <c r="A15" s="51" t="s">
        <v>49</v>
      </c>
      <c r="B15" s="76" t="s">
        <v>554</v>
      </c>
      <c r="C15" s="77" t="s">
        <v>555</v>
      </c>
      <c r="D15" s="78">
        <v>29950510</v>
      </c>
      <c r="E15" s="79">
        <v>113722675</v>
      </c>
      <c r="F15" s="79">
        <v>32442377</v>
      </c>
      <c r="G15" s="79">
        <v>1530000</v>
      </c>
      <c r="H15" s="80">
        <v>177645562</v>
      </c>
      <c r="I15" s="78">
        <v>26571681</v>
      </c>
      <c r="J15" s="79">
        <v>96690068</v>
      </c>
      <c r="K15" s="79">
        <v>29332342</v>
      </c>
      <c r="L15" s="79">
        <v>971000</v>
      </c>
      <c r="M15" s="81">
        <v>153565091</v>
      </c>
    </row>
    <row r="16" spans="1:13" ht="13.5">
      <c r="A16" s="51" t="s">
        <v>64</v>
      </c>
      <c r="B16" s="76" t="s">
        <v>556</v>
      </c>
      <c r="C16" s="77" t="s">
        <v>557</v>
      </c>
      <c r="D16" s="78">
        <v>0</v>
      </c>
      <c r="E16" s="79">
        <v>34901698</v>
      </c>
      <c r="F16" s="79">
        <v>72874050</v>
      </c>
      <c r="G16" s="79">
        <v>1111000</v>
      </c>
      <c r="H16" s="80">
        <v>108886748</v>
      </c>
      <c r="I16" s="78">
        <v>0</v>
      </c>
      <c r="J16" s="79">
        <v>32697627</v>
      </c>
      <c r="K16" s="79">
        <v>63997339</v>
      </c>
      <c r="L16" s="79">
        <v>1081000</v>
      </c>
      <c r="M16" s="81">
        <v>97775966</v>
      </c>
    </row>
    <row r="17" spans="1:13" ht="13.5">
      <c r="A17" s="52"/>
      <c r="B17" s="82" t="s">
        <v>558</v>
      </c>
      <c r="C17" s="83"/>
      <c r="D17" s="84">
        <f aca="true" t="shared" si="1" ref="D17:M17">SUM(D11:D16)</f>
        <v>120898892</v>
      </c>
      <c r="E17" s="85">
        <f t="shared" si="1"/>
        <v>429678848</v>
      </c>
      <c r="F17" s="85">
        <f t="shared" si="1"/>
        <v>190675921</v>
      </c>
      <c r="G17" s="85">
        <f t="shared" si="1"/>
        <v>49165000</v>
      </c>
      <c r="H17" s="86">
        <f t="shared" si="1"/>
        <v>790418661</v>
      </c>
      <c r="I17" s="84">
        <f t="shared" si="1"/>
        <v>108163501</v>
      </c>
      <c r="J17" s="85">
        <f t="shared" si="1"/>
        <v>407271063</v>
      </c>
      <c r="K17" s="85">
        <f t="shared" si="1"/>
        <v>219703124</v>
      </c>
      <c r="L17" s="85">
        <f t="shared" si="1"/>
        <v>11125000</v>
      </c>
      <c r="M17" s="87">
        <f t="shared" si="1"/>
        <v>746262688</v>
      </c>
    </row>
    <row r="18" spans="1:13" ht="13.5">
      <c r="A18" s="51" t="s">
        <v>49</v>
      </c>
      <c r="B18" s="76" t="s">
        <v>559</v>
      </c>
      <c r="C18" s="77" t="s">
        <v>560</v>
      </c>
      <c r="D18" s="78">
        <v>11166154</v>
      </c>
      <c r="E18" s="79">
        <v>88675032</v>
      </c>
      <c r="F18" s="79">
        <v>26595373</v>
      </c>
      <c r="G18" s="79">
        <v>10160000</v>
      </c>
      <c r="H18" s="80">
        <v>136596559</v>
      </c>
      <c r="I18" s="78">
        <v>9667097</v>
      </c>
      <c r="J18" s="79">
        <v>75966315</v>
      </c>
      <c r="K18" s="79">
        <v>28106309</v>
      </c>
      <c r="L18" s="79">
        <v>10034000</v>
      </c>
      <c r="M18" s="81">
        <v>123773721</v>
      </c>
    </row>
    <row r="19" spans="1:13" ht="13.5">
      <c r="A19" s="51" t="s">
        <v>49</v>
      </c>
      <c r="B19" s="76" t="s">
        <v>561</v>
      </c>
      <c r="C19" s="77" t="s">
        <v>562</v>
      </c>
      <c r="D19" s="78">
        <v>75285222</v>
      </c>
      <c r="E19" s="79">
        <v>403727503</v>
      </c>
      <c r="F19" s="79">
        <v>43042500</v>
      </c>
      <c r="G19" s="79">
        <v>40554000</v>
      </c>
      <c r="H19" s="80">
        <v>562609225</v>
      </c>
      <c r="I19" s="78">
        <v>411023</v>
      </c>
      <c r="J19" s="79">
        <v>281442966</v>
      </c>
      <c r="K19" s="79">
        <v>76625927</v>
      </c>
      <c r="L19" s="79">
        <v>1329000</v>
      </c>
      <c r="M19" s="81">
        <v>359808916</v>
      </c>
    </row>
    <row r="20" spans="1:13" ht="13.5">
      <c r="A20" s="51" t="s">
        <v>49</v>
      </c>
      <c r="B20" s="76" t="s">
        <v>563</v>
      </c>
      <c r="C20" s="77" t="s">
        <v>564</v>
      </c>
      <c r="D20" s="78">
        <v>73912756</v>
      </c>
      <c r="E20" s="79">
        <v>255587289</v>
      </c>
      <c r="F20" s="79">
        <v>-6923311</v>
      </c>
      <c r="G20" s="79">
        <v>45806000</v>
      </c>
      <c r="H20" s="80">
        <v>368382734</v>
      </c>
      <c r="I20" s="78">
        <v>67363723</v>
      </c>
      <c r="J20" s="79">
        <v>189046475</v>
      </c>
      <c r="K20" s="79">
        <v>67387611</v>
      </c>
      <c r="L20" s="79">
        <v>1716000</v>
      </c>
      <c r="M20" s="81">
        <v>325513809</v>
      </c>
    </row>
    <row r="21" spans="1:13" ht="13.5">
      <c r="A21" s="51" t="s">
        <v>49</v>
      </c>
      <c r="B21" s="76" t="s">
        <v>565</v>
      </c>
      <c r="C21" s="77" t="s">
        <v>566</v>
      </c>
      <c r="D21" s="78">
        <v>29228278</v>
      </c>
      <c r="E21" s="79">
        <v>157023380</v>
      </c>
      <c r="F21" s="79">
        <v>106219725</v>
      </c>
      <c r="G21" s="79">
        <v>3411000</v>
      </c>
      <c r="H21" s="80">
        <v>295882383</v>
      </c>
      <c r="I21" s="78">
        <v>27219127</v>
      </c>
      <c r="J21" s="79">
        <v>137846978</v>
      </c>
      <c r="K21" s="79">
        <v>125850128</v>
      </c>
      <c r="L21" s="79">
        <v>919000</v>
      </c>
      <c r="M21" s="81">
        <v>291835233</v>
      </c>
    </row>
    <row r="22" spans="1:13" ht="13.5">
      <c r="A22" s="51" t="s">
        <v>49</v>
      </c>
      <c r="B22" s="76" t="s">
        <v>567</v>
      </c>
      <c r="C22" s="77" t="s">
        <v>568</v>
      </c>
      <c r="D22" s="78">
        <v>-11514</v>
      </c>
      <c r="E22" s="79">
        <v>148121850</v>
      </c>
      <c r="F22" s="79">
        <v>32897503</v>
      </c>
      <c r="G22" s="79">
        <v>3609000</v>
      </c>
      <c r="H22" s="80">
        <v>184616839</v>
      </c>
      <c r="I22" s="78">
        <v>264370</v>
      </c>
      <c r="J22" s="79">
        <v>117969068</v>
      </c>
      <c r="K22" s="79">
        <v>28540752</v>
      </c>
      <c r="L22" s="79">
        <v>522000</v>
      </c>
      <c r="M22" s="81">
        <v>147296190</v>
      </c>
    </row>
    <row r="23" spans="1:13" ht="13.5">
      <c r="A23" s="51" t="s">
        <v>64</v>
      </c>
      <c r="B23" s="76" t="s">
        <v>569</v>
      </c>
      <c r="C23" s="77" t="s">
        <v>570</v>
      </c>
      <c r="D23" s="78">
        <v>0</v>
      </c>
      <c r="E23" s="79">
        <v>0</v>
      </c>
      <c r="F23" s="79">
        <v>122633952</v>
      </c>
      <c r="G23" s="79">
        <v>1328000</v>
      </c>
      <c r="H23" s="80">
        <v>123961952</v>
      </c>
      <c r="I23" s="78">
        <v>0</v>
      </c>
      <c r="J23" s="79">
        <v>0</v>
      </c>
      <c r="K23" s="79">
        <v>114893487</v>
      </c>
      <c r="L23" s="79">
        <v>1224000</v>
      </c>
      <c r="M23" s="81">
        <v>116117487</v>
      </c>
    </row>
    <row r="24" spans="1:13" ht="13.5">
      <c r="A24" s="52"/>
      <c r="B24" s="82" t="s">
        <v>571</v>
      </c>
      <c r="C24" s="83"/>
      <c r="D24" s="84">
        <f aca="true" t="shared" si="2" ref="D24:M24">SUM(D18:D23)</f>
        <v>189580896</v>
      </c>
      <c r="E24" s="85">
        <f t="shared" si="2"/>
        <v>1053135054</v>
      </c>
      <c r="F24" s="85">
        <f t="shared" si="2"/>
        <v>324465742</v>
      </c>
      <c r="G24" s="85">
        <f t="shared" si="2"/>
        <v>104868000</v>
      </c>
      <c r="H24" s="86">
        <f t="shared" si="2"/>
        <v>1672049692</v>
      </c>
      <c r="I24" s="84">
        <f t="shared" si="2"/>
        <v>104925340</v>
      </c>
      <c r="J24" s="85">
        <f t="shared" si="2"/>
        <v>802271802</v>
      </c>
      <c r="K24" s="85">
        <f t="shared" si="2"/>
        <v>441404214</v>
      </c>
      <c r="L24" s="85">
        <f t="shared" si="2"/>
        <v>15744000</v>
      </c>
      <c r="M24" s="87">
        <f t="shared" si="2"/>
        <v>1364345356</v>
      </c>
    </row>
    <row r="25" spans="1:13" ht="13.5">
      <c r="A25" s="51" t="s">
        <v>49</v>
      </c>
      <c r="B25" s="76" t="s">
        <v>572</v>
      </c>
      <c r="C25" s="77" t="s">
        <v>573</v>
      </c>
      <c r="D25" s="78">
        <v>19551557</v>
      </c>
      <c r="E25" s="79">
        <v>62553941</v>
      </c>
      <c r="F25" s="79">
        <v>16072895</v>
      </c>
      <c r="G25" s="79">
        <v>556000</v>
      </c>
      <c r="H25" s="80">
        <v>98734393</v>
      </c>
      <c r="I25" s="78">
        <v>12828248</v>
      </c>
      <c r="J25" s="79">
        <v>53547456</v>
      </c>
      <c r="K25" s="79">
        <v>-13985657</v>
      </c>
      <c r="L25" s="79">
        <v>29354000</v>
      </c>
      <c r="M25" s="81">
        <v>81744047</v>
      </c>
    </row>
    <row r="26" spans="1:13" ht="13.5">
      <c r="A26" s="51" t="s">
        <v>49</v>
      </c>
      <c r="B26" s="76" t="s">
        <v>574</v>
      </c>
      <c r="C26" s="77" t="s">
        <v>575</v>
      </c>
      <c r="D26" s="78">
        <v>59880023</v>
      </c>
      <c r="E26" s="79">
        <v>182725156</v>
      </c>
      <c r="F26" s="79">
        <v>125247979</v>
      </c>
      <c r="G26" s="79">
        <v>790000</v>
      </c>
      <c r="H26" s="80">
        <v>368643158</v>
      </c>
      <c r="I26" s="78">
        <v>58083617</v>
      </c>
      <c r="J26" s="79">
        <v>170654762</v>
      </c>
      <c r="K26" s="79">
        <v>60083764</v>
      </c>
      <c r="L26" s="79">
        <v>577000</v>
      </c>
      <c r="M26" s="81">
        <v>289399143</v>
      </c>
    </row>
    <row r="27" spans="1:13" ht="13.5">
      <c r="A27" s="51" t="s">
        <v>49</v>
      </c>
      <c r="B27" s="76" t="s">
        <v>576</v>
      </c>
      <c r="C27" s="77" t="s">
        <v>577</v>
      </c>
      <c r="D27" s="78">
        <v>11662176</v>
      </c>
      <c r="E27" s="79">
        <v>47616718</v>
      </c>
      <c r="F27" s="79">
        <v>16578938</v>
      </c>
      <c r="G27" s="79">
        <v>1522000</v>
      </c>
      <c r="H27" s="80">
        <v>77379832</v>
      </c>
      <c r="I27" s="78">
        <v>10230131</v>
      </c>
      <c r="J27" s="79">
        <v>45701968</v>
      </c>
      <c r="K27" s="79">
        <v>40700924</v>
      </c>
      <c r="L27" s="79">
        <v>1342000</v>
      </c>
      <c r="M27" s="81">
        <v>97975023</v>
      </c>
    </row>
    <row r="28" spans="1:13" ht="13.5">
      <c r="A28" s="51" t="s">
        <v>49</v>
      </c>
      <c r="B28" s="76" t="s">
        <v>578</v>
      </c>
      <c r="C28" s="77" t="s">
        <v>579</v>
      </c>
      <c r="D28" s="78">
        <v>9373213</v>
      </c>
      <c r="E28" s="79">
        <v>32487940</v>
      </c>
      <c r="F28" s="79">
        <v>22519911</v>
      </c>
      <c r="G28" s="79">
        <v>481000</v>
      </c>
      <c r="H28" s="80">
        <v>64862064</v>
      </c>
      <c r="I28" s="78">
        <v>8711892</v>
      </c>
      <c r="J28" s="79">
        <v>27284116</v>
      </c>
      <c r="K28" s="79">
        <v>10698826</v>
      </c>
      <c r="L28" s="79">
        <v>379000</v>
      </c>
      <c r="M28" s="81">
        <v>47073834</v>
      </c>
    </row>
    <row r="29" spans="1:13" ht="13.5">
      <c r="A29" s="51" t="s">
        <v>64</v>
      </c>
      <c r="B29" s="76" t="s">
        <v>580</v>
      </c>
      <c r="C29" s="77" t="s">
        <v>581</v>
      </c>
      <c r="D29" s="78">
        <v>0</v>
      </c>
      <c r="E29" s="79">
        <v>3001191</v>
      </c>
      <c r="F29" s="79">
        <v>49622046</v>
      </c>
      <c r="G29" s="79">
        <v>1214000</v>
      </c>
      <c r="H29" s="80">
        <v>53837237</v>
      </c>
      <c r="I29" s="78">
        <v>0</v>
      </c>
      <c r="J29" s="79">
        <v>0</v>
      </c>
      <c r="K29" s="79">
        <v>55682978</v>
      </c>
      <c r="L29" s="79">
        <v>1132000</v>
      </c>
      <c r="M29" s="81">
        <v>56814978</v>
      </c>
    </row>
    <row r="30" spans="1:13" ht="13.5">
      <c r="A30" s="52"/>
      <c r="B30" s="82" t="s">
        <v>582</v>
      </c>
      <c r="C30" s="83"/>
      <c r="D30" s="84">
        <f aca="true" t="shared" si="3" ref="D30:M30">SUM(D25:D29)</f>
        <v>100466969</v>
      </c>
      <c r="E30" s="85">
        <f t="shared" si="3"/>
        <v>328384946</v>
      </c>
      <c r="F30" s="85">
        <f t="shared" si="3"/>
        <v>230041769</v>
      </c>
      <c r="G30" s="85">
        <f t="shared" si="3"/>
        <v>4563000</v>
      </c>
      <c r="H30" s="86">
        <f t="shared" si="3"/>
        <v>663456684</v>
      </c>
      <c r="I30" s="84">
        <f t="shared" si="3"/>
        <v>89853888</v>
      </c>
      <c r="J30" s="85">
        <f t="shared" si="3"/>
        <v>297188302</v>
      </c>
      <c r="K30" s="85">
        <f t="shared" si="3"/>
        <v>153180835</v>
      </c>
      <c r="L30" s="85">
        <f t="shared" si="3"/>
        <v>32784000</v>
      </c>
      <c r="M30" s="87">
        <f t="shared" si="3"/>
        <v>573007025</v>
      </c>
    </row>
    <row r="31" spans="1:13" ht="13.5">
      <c r="A31" s="51" t="s">
        <v>49</v>
      </c>
      <c r="B31" s="76" t="s">
        <v>583</v>
      </c>
      <c r="C31" s="77" t="s">
        <v>584</v>
      </c>
      <c r="D31" s="78">
        <v>2182022</v>
      </c>
      <c r="E31" s="79">
        <v>20572045</v>
      </c>
      <c r="F31" s="79">
        <v>4168757</v>
      </c>
      <c r="G31" s="79">
        <v>5655000</v>
      </c>
      <c r="H31" s="80">
        <v>32577824</v>
      </c>
      <c r="I31" s="78">
        <v>1149320</v>
      </c>
      <c r="J31" s="79">
        <v>14649535</v>
      </c>
      <c r="K31" s="79">
        <v>1773508</v>
      </c>
      <c r="L31" s="79">
        <v>316000</v>
      </c>
      <c r="M31" s="81">
        <v>17888363</v>
      </c>
    </row>
    <row r="32" spans="1:13" ht="13.5">
      <c r="A32" s="51" t="s">
        <v>49</v>
      </c>
      <c r="B32" s="76" t="s">
        <v>585</v>
      </c>
      <c r="C32" s="77" t="s">
        <v>586</v>
      </c>
      <c r="D32" s="78">
        <v>-326696</v>
      </c>
      <c r="E32" s="79">
        <v>61806986</v>
      </c>
      <c r="F32" s="79">
        <v>41211317</v>
      </c>
      <c r="G32" s="79">
        <v>332000</v>
      </c>
      <c r="H32" s="80">
        <v>103023607</v>
      </c>
      <c r="I32" s="78">
        <v>-407806</v>
      </c>
      <c r="J32" s="79">
        <v>55092306</v>
      </c>
      <c r="K32" s="79">
        <v>55358153</v>
      </c>
      <c r="L32" s="79">
        <v>307000</v>
      </c>
      <c r="M32" s="81">
        <v>110349653</v>
      </c>
    </row>
    <row r="33" spans="1:13" ht="13.5">
      <c r="A33" s="51" t="s">
        <v>49</v>
      </c>
      <c r="B33" s="76" t="s">
        <v>587</v>
      </c>
      <c r="C33" s="77" t="s">
        <v>588</v>
      </c>
      <c r="D33" s="78">
        <v>35165883</v>
      </c>
      <c r="E33" s="79">
        <v>190963603</v>
      </c>
      <c r="F33" s="79">
        <v>55216081</v>
      </c>
      <c r="G33" s="79">
        <v>3026000</v>
      </c>
      <c r="H33" s="80">
        <v>284371567</v>
      </c>
      <c r="I33" s="78">
        <v>29841260</v>
      </c>
      <c r="J33" s="79">
        <v>164537642</v>
      </c>
      <c r="K33" s="79">
        <v>46495905</v>
      </c>
      <c r="L33" s="79">
        <v>701000</v>
      </c>
      <c r="M33" s="81">
        <v>241575807</v>
      </c>
    </row>
    <row r="34" spans="1:13" ht="13.5">
      <c r="A34" s="51" t="s">
        <v>49</v>
      </c>
      <c r="B34" s="76" t="s">
        <v>589</v>
      </c>
      <c r="C34" s="77" t="s">
        <v>590</v>
      </c>
      <c r="D34" s="78">
        <v>71006871</v>
      </c>
      <c r="E34" s="79">
        <v>252296419</v>
      </c>
      <c r="F34" s="79">
        <v>26623741</v>
      </c>
      <c r="G34" s="79">
        <v>179584000</v>
      </c>
      <c r="H34" s="80">
        <v>529511031</v>
      </c>
      <c r="I34" s="78">
        <v>63369806</v>
      </c>
      <c r="J34" s="79">
        <v>229303289</v>
      </c>
      <c r="K34" s="79">
        <v>75446351</v>
      </c>
      <c r="L34" s="79">
        <v>135854000</v>
      </c>
      <c r="M34" s="81">
        <v>503973446</v>
      </c>
    </row>
    <row r="35" spans="1:13" ht="13.5">
      <c r="A35" s="51" t="s">
        <v>49</v>
      </c>
      <c r="B35" s="76" t="s">
        <v>591</v>
      </c>
      <c r="C35" s="77" t="s">
        <v>592</v>
      </c>
      <c r="D35" s="78">
        <v>250048</v>
      </c>
      <c r="E35" s="79">
        <v>72267953</v>
      </c>
      <c r="F35" s="79">
        <v>4610640</v>
      </c>
      <c r="G35" s="79">
        <v>27296000</v>
      </c>
      <c r="H35" s="80">
        <v>104424641</v>
      </c>
      <c r="I35" s="78">
        <v>-40793</v>
      </c>
      <c r="J35" s="79">
        <v>68268442</v>
      </c>
      <c r="K35" s="79">
        <v>12879708</v>
      </c>
      <c r="L35" s="79">
        <v>38446000</v>
      </c>
      <c r="M35" s="81">
        <v>119553357</v>
      </c>
    </row>
    <row r="36" spans="1:13" ht="13.5">
      <c r="A36" s="51" t="s">
        <v>49</v>
      </c>
      <c r="B36" s="76" t="s">
        <v>593</v>
      </c>
      <c r="C36" s="77" t="s">
        <v>594</v>
      </c>
      <c r="D36" s="78">
        <v>30886622</v>
      </c>
      <c r="E36" s="79">
        <v>89989248</v>
      </c>
      <c r="F36" s="79">
        <v>25006631</v>
      </c>
      <c r="G36" s="79">
        <v>7934000</v>
      </c>
      <c r="H36" s="80">
        <v>153816501</v>
      </c>
      <c r="I36" s="78">
        <v>29172656</v>
      </c>
      <c r="J36" s="79">
        <v>93964940</v>
      </c>
      <c r="K36" s="79">
        <v>56049771</v>
      </c>
      <c r="L36" s="79">
        <v>5371000</v>
      </c>
      <c r="M36" s="81">
        <v>184558367</v>
      </c>
    </row>
    <row r="37" spans="1:13" ht="13.5">
      <c r="A37" s="51" t="s">
        <v>49</v>
      </c>
      <c r="B37" s="76" t="s">
        <v>595</v>
      </c>
      <c r="C37" s="77" t="s">
        <v>596</v>
      </c>
      <c r="D37" s="78">
        <v>299955</v>
      </c>
      <c r="E37" s="79">
        <v>90098010</v>
      </c>
      <c r="F37" s="79">
        <v>67623106</v>
      </c>
      <c r="G37" s="79">
        <v>15122000</v>
      </c>
      <c r="H37" s="80">
        <v>173143071</v>
      </c>
      <c r="I37" s="78">
        <v>-1760592</v>
      </c>
      <c r="J37" s="79">
        <v>77898648</v>
      </c>
      <c r="K37" s="79">
        <v>27631276</v>
      </c>
      <c r="L37" s="79">
        <v>14265000</v>
      </c>
      <c r="M37" s="81">
        <v>118034332</v>
      </c>
    </row>
    <row r="38" spans="1:13" ht="13.5">
      <c r="A38" s="51" t="s">
        <v>64</v>
      </c>
      <c r="B38" s="76" t="s">
        <v>597</v>
      </c>
      <c r="C38" s="77" t="s">
        <v>598</v>
      </c>
      <c r="D38" s="78">
        <v>0</v>
      </c>
      <c r="E38" s="79">
        <v>0</v>
      </c>
      <c r="F38" s="79">
        <v>92180157</v>
      </c>
      <c r="G38" s="79">
        <v>1258000</v>
      </c>
      <c r="H38" s="80">
        <v>93438157</v>
      </c>
      <c r="I38" s="78">
        <v>0</v>
      </c>
      <c r="J38" s="79">
        <v>0</v>
      </c>
      <c r="K38" s="79">
        <v>130372338</v>
      </c>
      <c r="L38" s="79">
        <v>1033000</v>
      </c>
      <c r="M38" s="81">
        <v>131405338</v>
      </c>
    </row>
    <row r="39" spans="1:13" ht="13.5">
      <c r="A39" s="52"/>
      <c r="B39" s="82" t="s">
        <v>599</v>
      </c>
      <c r="C39" s="83"/>
      <c r="D39" s="84">
        <f aca="true" t="shared" si="4" ref="D39:M39">SUM(D31:D38)</f>
        <v>139464705</v>
      </c>
      <c r="E39" s="85">
        <f t="shared" si="4"/>
        <v>777994264</v>
      </c>
      <c r="F39" s="85">
        <f t="shared" si="4"/>
        <v>316640430</v>
      </c>
      <c r="G39" s="85">
        <f t="shared" si="4"/>
        <v>240207000</v>
      </c>
      <c r="H39" s="86">
        <f t="shared" si="4"/>
        <v>1474306399</v>
      </c>
      <c r="I39" s="84">
        <f t="shared" si="4"/>
        <v>121323851</v>
      </c>
      <c r="J39" s="85">
        <f t="shared" si="4"/>
        <v>703714802</v>
      </c>
      <c r="K39" s="85">
        <f t="shared" si="4"/>
        <v>406007010</v>
      </c>
      <c r="L39" s="85">
        <f t="shared" si="4"/>
        <v>196293000</v>
      </c>
      <c r="M39" s="87">
        <f t="shared" si="4"/>
        <v>1427338663</v>
      </c>
    </row>
    <row r="40" spans="1:13" ht="13.5">
      <c r="A40" s="51" t="s">
        <v>49</v>
      </c>
      <c r="B40" s="76" t="s">
        <v>600</v>
      </c>
      <c r="C40" s="77" t="s">
        <v>601</v>
      </c>
      <c r="D40" s="78">
        <v>11878</v>
      </c>
      <c r="E40" s="79">
        <v>5653557</v>
      </c>
      <c r="F40" s="79">
        <v>10146181</v>
      </c>
      <c r="G40" s="79">
        <v>928000</v>
      </c>
      <c r="H40" s="80">
        <v>16739616</v>
      </c>
      <c r="I40" s="78">
        <v>17743</v>
      </c>
      <c r="J40" s="79">
        <v>4244087</v>
      </c>
      <c r="K40" s="79">
        <v>11982083</v>
      </c>
      <c r="L40" s="79">
        <v>750000</v>
      </c>
      <c r="M40" s="81">
        <v>16993913</v>
      </c>
    </row>
    <row r="41" spans="1:13" ht="13.5">
      <c r="A41" s="51" t="s">
        <v>49</v>
      </c>
      <c r="B41" s="76" t="s">
        <v>602</v>
      </c>
      <c r="C41" s="77" t="s">
        <v>603</v>
      </c>
      <c r="D41" s="78">
        <v>598621</v>
      </c>
      <c r="E41" s="79">
        <v>6315862</v>
      </c>
      <c r="F41" s="79">
        <v>10367865</v>
      </c>
      <c r="G41" s="79">
        <v>885000</v>
      </c>
      <c r="H41" s="80">
        <v>18167348</v>
      </c>
      <c r="I41" s="78">
        <v>0</v>
      </c>
      <c r="J41" s="79">
        <v>5093819</v>
      </c>
      <c r="K41" s="79">
        <v>23884879</v>
      </c>
      <c r="L41" s="79">
        <v>312000</v>
      </c>
      <c r="M41" s="81">
        <v>29290698</v>
      </c>
    </row>
    <row r="42" spans="1:13" ht="13.5">
      <c r="A42" s="51" t="s">
        <v>49</v>
      </c>
      <c r="B42" s="76" t="s">
        <v>604</v>
      </c>
      <c r="C42" s="77" t="s">
        <v>605</v>
      </c>
      <c r="D42" s="78">
        <v>11292358</v>
      </c>
      <c r="E42" s="79">
        <v>37760777</v>
      </c>
      <c r="F42" s="79">
        <v>19756555</v>
      </c>
      <c r="G42" s="79">
        <v>2577000</v>
      </c>
      <c r="H42" s="80">
        <v>71386690</v>
      </c>
      <c r="I42" s="78">
        <v>7517</v>
      </c>
      <c r="J42" s="79">
        <v>23700035</v>
      </c>
      <c r="K42" s="79">
        <v>32902290</v>
      </c>
      <c r="L42" s="79">
        <v>385000</v>
      </c>
      <c r="M42" s="81">
        <v>56994842</v>
      </c>
    </row>
    <row r="43" spans="1:13" ht="13.5">
      <c r="A43" s="51" t="s">
        <v>64</v>
      </c>
      <c r="B43" s="76" t="s">
        <v>606</v>
      </c>
      <c r="C43" s="77" t="s">
        <v>607</v>
      </c>
      <c r="D43" s="78">
        <v>0</v>
      </c>
      <c r="E43" s="79">
        <v>0</v>
      </c>
      <c r="F43" s="79">
        <v>21262938</v>
      </c>
      <c r="G43" s="79">
        <v>978000</v>
      </c>
      <c r="H43" s="80">
        <v>22240938</v>
      </c>
      <c r="I43" s="78">
        <v>0</v>
      </c>
      <c r="J43" s="79">
        <v>0</v>
      </c>
      <c r="K43" s="79">
        <v>28072267</v>
      </c>
      <c r="L43" s="79">
        <v>879000</v>
      </c>
      <c r="M43" s="81">
        <v>28951267</v>
      </c>
    </row>
    <row r="44" spans="1:13" ht="13.5">
      <c r="A44" s="52"/>
      <c r="B44" s="82" t="s">
        <v>608</v>
      </c>
      <c r="C44" s="83"/>
      <c r="D44" s="84">
        <f aca="true" t="shared" si="5" ref="D44:M44">SUM(D40:D43)</f>
        <v>11902857</v>
      </c>
      <c r="E44" s="85">
        <f t="shared" si="5"/>
        <v>49730196</v>
      </c>
      <c r="F44" s="85">
        <f t="shared" si="5"/>
        <v>61533539</v>
      </c>
      <c r="G44" s="85">
        <f t="shared" si="5"/>
        <v>5368000</v>
      </c>
      <c r="H44" s="86">
        <f t="shared" si="5"/>
        <v>128534592</v>
      </c>
      <c r="I44" s="84">
        <f t="shared" si="5"/>
        <v>25260</v>
      </c>
      <c r="J44" s="85">
        <f t="shared" si="5"/>
        <v>33037941</v>
      </c>
      <c r="K44" s="85">
        <f t="shared" si="5"/>
        <v>96841519</v>
      </c>
      <c r="L44" s="85">
        <f t="shared" si="5"/>
        <v>2326000</v>
      </c>
      <c r="M44" s="87">
        <f t="shared" si="5"/>
        <v>132230720</v>
      </c>
    </row>
    <row r="45" spans="1:13" ht="13.5">
      <c r="A45" s="53"/>
      <c r="B45" s="88" t="s">
        <v>609</v>
      </c>
      <c r="C45" s="89"/>
      <c r="D45" s="90">
        <f aca="true" t="shared" si="6" ref="D45:M45">SUM(D9,D11:D16,D18:D23,D25:D29,D31:D38,D40:D43)</f>
        <v>3036595169</v>
      </c>
      <c r="E45" s="91">
        <f t="shared" si="6"/>
        <v>7809148233</v>
      </c>
      <c r="F45" s="91">
        <f t="shared" si="6"/>
        <v>3768458925</v>
      </c>
      <c r="G45" s="91">
        <f t="shared" si="6"/>
        <v>1162003000</v>
      </c>
      <c r="H45" s="92">
        <f t="shared" si="6"/>
        <v>15776205327</v>
      </c>
      <c r="I45" s="90">
        <f t="shared" si="6"/>
        <v>2814496477</v>
      </c>
      <c r="J45" s="91">
        <f t="shared" si="6"/>
        <v>6212926206</v>
      </c>
      <c r="K45" s="91">
        <f t="shared" si="6"/>
        <v>2709744791</v>
      </c>
      <c r="L45" s="91">
        <f t="shared" si="6"/>
        <v>1432268000</v>
      </c>
      <c r="M45" s="93">
        <f t="shared" si="6"/>
        <v>13169435474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  <c r="O2" s="2"/>
      <c r="P2" s="2"/>
      <c r="Q2" s="2"/>
    </row>
    <row r="3" spans="1:13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5" t="s">
        <v>30</v>
      </c>
      <c r="C9" s="56" t="s">
        <v>31</v>
      </c>
      <c r="D9" s="57">
        <v>334259014</v>
      </c>
      <c r="E9" s="58">
        <v>696415351</v>
      </c>
      <c r="F9" s="58">
        <v>445868184</v>
      </c>
      <c r="G9" s="58">
        <v>140942000</v>
      </c>
      <c r="H9" s="59">
        <v>1617484549</v>
      </c>
      <c r="I9" s="60">
        <v>278495290</v>
      </c>
      <c r="J9" s="61">
        <v>516223508</v>
      </c>
      <c r="K9" s="58">
        <v>428377792</v>
      </c>
      <c r="L9" s="61">
        <v>66641000</v>
      </c>
      <c r="M9" s="95">
        <v>1289737590</v>
      </c>
    </row>
    <row r="10" spans="1:13" s="8" customFormat="1" ht="13.5">
      <c r="A10" s="24"/>
      <c r="B10" s="55" t="s">
        <v>32</v>
      </c>
      <c r="C10" s="56" t="s">
        <v>33</v>
      </c>
      <c r="D10" s="57">
        <v>2474280850</v>
      </c>
      <c r="E10" s="58">
        <v>5170224925</v>
      </c>
      <c r="F10" s="58">
        <v>2645101524</v>
      </c>
      <c r="G10" s="58">
        <v>757832000</v>
      </c>
      <c r="H10" s="59">
        <v>11047439299</v>
      </c>
      <c r="I10" s="60">
        <v>2390204637</v>
      </c>
      <c r="J10" s="61">
        <v>3969442296</v>
      </c>
      <c r="K10" s="58">
        <v>1392608089</v>
      </c>
      <c r="L10" s="61">
        <v>1173996000</v>
      </c>
      <c r="M10" s="95">
        <v>8926251022</v>
      </c>
    </row>
    <row r="11" spans="1:13" s="8" customFormat="1" ht="13.5">
      <c r="A11" s="24"/>
      <c r="B11" s="55" t="s">
        <v>34</v>
      </c>
      <c r="C11" s="56" t="s">
        <v>35</v>
      </c>
      <c r="D11" s="57">
        <v>1476781408</v>
      </c>
      <c r="E11" s="58">
        <v>4949297393</v>
      </c>
      <c r="F11" s="58">
        <v>228883585</v>
      </c>
      <c r="G11" s="58">
        <v>380640000</v>
      </c>
      <c r="H11" s="59">
        <v>7035602386</v>
      </c>
      <c r="I11" s="60">
        <v>1340805966</v>
      </c>
      <c r="J11" s="61">
        <v>4717450616</v>
      </c>
      <c r="K11" s="58">
        <v>1311761154</v>
      </c>
      <c r="L11" s="61">
        <v>410826000</v>
      </c>
      <c r="M11" s="95">
        <v>7780843736</v>
      </c>
    </row>
    <row r="12" spans="1:13" s="8" customFormat="1" ht="13.5">
      <c r="A12" s="24"/>
      <c r="B12" s="55" t="s">
        <v>36</v>
      </c>
      <c r="C12" s="56" t="s">
        <v>37</v>
      </c>
      <c r="D12" s="57">
        <v>2102214024</v>
      </c>
      <c r="E12" s="58">
        <v>5068391153</v>
      </c>
      <c r="F12" s="58">
        <v>1691261866</v>
      </c>
      <c r="G12" s="58">
        <v>593711000</v>
      </c>
      <c r="H12" s="59">
        <v>9455578043</v>
      </c>
      <c r="I12" s="60">
        <v>1269569264</v>
      </c>
      <c r="J12" s="61">
        <v>2569746128</v>
      </c>
      <c r="K12" s="58">
        <v>100242198</v>
      </c>
      <c r="L12" s="61">
        <v>596264000</v>
      </c>
      <c r="M12" s="95">
        <v>4535821590</v>
      </c>
    </row>
    <row r="13" spans="1:13" s="8" customFormat="1" ht="13.5">
      <c r="A13" s="24"/>
      <c r="B13" s="55" t="s">
        <v>38</v>
      </c>
      <c r="C13" s="56" t="s">
        <v>39</v>
      </c>
      <c r="D13" s="57">
        <v>3211383295</v>
      </c>
      <c r="E13" s="58">
        <v>7568704849</v>
      </c>
      <c r="F13" s="58">
        <v>4986455557</v>
      </c>
      <c r="G13" s="58">
        <v>560049000</v>
      </c>
      <c r="H13" s="59">
        <v>16326592701</v>
      </c>
      <c r="I13" s="60">
        <v>3038113160</v>
      </c>
      <c r="J13" s="61">
        <v>6721883312</v>
      </c>
      <c r="K13" s="58">
        <v>3216416849</v>
      </c>
      <c r="L13" s="61">
        <v>671052000</v>
      </c>
      <c r="M13" s="95">
        <v>13647465321</v>
      </c>
    </row>
    <row r="14" spans="1:13" s="8" customFormat="1" ht="13.5">
      <c r="A14" s="24"/>
      <c r="B14" s="55" t="s">
        <v>40</v>
      </c>
      <c r="C14" s="56" t="s">
        <v>41</v>
      </c>
      <c r="D14" s="57">
        <v>334857795</v>
      </c>
      <c r="E14" s="58">
        <v>1285456564</v>
      </c>
      <c r="F14" s="58">
        <v>130688549</v>
      </c>
      <c r="G14" s="58">
        <v>131692000</v>
      </c>
      <c r="H14" s="59">
        <v>1882694908</v>
      </c>
      <c r="I14" s="60">
        <v>301015085</v>
      </c>
      <c r="J14" s="61">
        <v>914134260</v>
      </c>
      <c r="K14" s="58">
        <v>156645111</v>
      </c>
      <c r="L14" s="61">
        <v>376254000</v>
      </c>
      <c r="M14" s="95">
        <v>1748048456</v>
      </c>
    </row>
    <row r="15" spans="1:13" s="8" customFormat="1" ht="13.5">
      <c r="A15" s="24"/>
      <c r="B15" s="55" t="s">
        <v>42</v>
      </c>
      <c r="C15" s="56" t="s">
        <v>43</v>
      </c>
      <c r="D15" s="57">
        <v>-7674656</v>
      </c>
      <c r="E15" s="58">
        <v>498596650</v>
      </c>
      <c r="F15" s="58">
        <v>-9254110</v>
      </c>
      <c r="G15" s="58">
        <v>115847000</v>
      </c>
      <c r="H15" s="59">
        <v>597514884</v>
      </c>
      <c r="I15" s="60">
        <v>-33635516</v>
      </c>
      <c r="J15" s="61">
        <v>1157757236</v>
      </c>
      <c r="K15" s="58">
        <v>441397441</v>
      </c>
      <c r="L15" s="61">
        <v>376559000</v>
      </c>
      <c r="M15" s="95">
        <v>1942078161</v>
      </c>
    </row>
    <row r="16" spans="1:13" s="8" customFormat="1" ht="13.5">
      <c r="A16" s="24"/>
      <c r="B16" s="55" t="s">
        <v>44</v>
      </c>
      <c r="C16" s="56" t="s">
        <v>45</v>
      </c>
      <c r="D16" s="57">
        <v>1879039639</v>
      </c>
      <c r="E16" s="58">
        <v>4806125886</v>
      </c>
      <c r="F16" s="58">
        <v>2295941223</v>
      </c>
      <c r="G16" s="58">
        <v>341192000</v>
      </c>
      <c r="H16" s="59">
        <v>9322298748</v>
      </c>
      <c r="I16" s="60">
        <v>1786507725</v>
      </c>
      <c r="J16" s="61">
        <v>4153425590</v>
      </c>
      <c r="K16" s="58">
        <v>1653677736</v>
      </c>
      <c r="L16" s="61">
        <v>425181000</v>
      </c>
      <c r="M16" s="95">
        <v>8018792051</v>
      </c>
    </row>
    <row r="17" spans="1:13" s="8" customFormat="1" ht="13.5">
      <c r="A17" s="24"/>
      <c r="B17" s="96" t="s">
        <v>48</v>
      </c>
      <c r="C17" s="56"/>
      <c r="D17" s="65">
        <f aca="true" t="shared" si="0" ref="D17:M17">SUM(D9:D16)</f>
        <v>11805141369</v>
      </c>
      <c r="E17" s="66">
        <f t="shared" si="0"/>
        <v>30043212771</v>
      </c>
      <c r="F17" s="66">
        <f t="shared" si="0"/>
        <v>12414946378</v>
      </c>
      <c r="G17" s="66">
        <f t="shared" si="0"/>
        <v>3021905000</v>
      </c>
      <c r="H17" s="97">
        <f t="shared" si="0"/>
        <v>57285205518</v>
      </c>
      <c r="I17" s="98">
        <f t="shared" si="0"/>
        <v>10371075611</v>
      </c>
      <c r="J17" s="99">
        <f t="shared" si="0"/>
        <v>24720062946</v>
      </c>
      <c r="K17" s="66">
        <f t="shared" si="0"/>
        <v>8701126370</v>
      </c>
      <c r="L17" s="99">
        <f t="shared" si="0"/>
        <v>4096773000</v>
      </c>
      <c r="M17" s="100">
        <f t="shared" si="0"/>
        <v>47889037927</v>
      </c>
    </row>
    <row r="18" spans="1:13" s="8" customFormat="1" ht="13.5">
      <c r="A18" s="26"/>
      <c r="B18" s="101"/>
      <c r="C18" s="102"/>
      <c r="D18" s="103"/>
      <c r="E18" s="104"/>
      <c r="F18" s="104"/>
      <c r="G18" s="104"/>
      <c r="H18" s="105"/>
      <c r="I18" s="106"/>
      <c r="J18" s="107"/>
      <c r="K18" s="104"/>
      <c r="L18" s="107"/>
      <c r="M18" s="108"/>
    </row>
    <row r="19" spans="1:13" ht="12.75">
      <c r="A19" s="2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30</v>
      </c>
      <c r="C9" s="77" t="s">
        <v>31</v>
      </c>
      <c r="D9" s="78">
        <v>334259014</v>
      </c>
      <c r="E9" s="79">
        <v>696415351</v>
      </c>
      <c r="F9" s="79">
        <v>445868184</v>
      </c>
      <c r="G9" s="79">
        <v>140942000</v>
      </c>
      <c r="H9" s="80">
        <v>1617484549</v>
      </c>
      <c r="I9" s="78">
        <v>278495290</v>
      </c>
      <c r="J9" s="79">
        <v>516223508</v>
      </c>
      <c r="K9" s="79">
        <v>428377792</v>
      </c>
      <c r="L9" s="79">
        <v>66641000</v>
      </c>
      <c r="M9" s="81">
        <v>1289737590</v>
      </c>
    </row>
    <row r="10" spans="1:13" ht="13.5">
      <c r="A10" s="51" t="s">
        <v>47</v>
      </c>
      <c r="B10" s="76" t="s">
        <v>42</v>
      </c>
      <c r="C10" s="77" t="s">
        <v>43</v>
      </c>
      <c r="D10" s="78">
        <v>-7674656</v>
      </c>
      <c r="E10" s="79">
        <v>498596650</v>
      </c>
      <c r="F10" s="79">
        <v>-9254110</v>
      </c>
      <c r="G10" s="79">
        <v>115847000</v>
      </c>
      <c r="H10" s="80">
        <v>597514884</v>
      </c>
      <c r="I10" s="78">
        <v>-33635516</v>
      </c>
      <c r="J10" s="79">
        <v>1157757236</v>
      </c>
      <c r="K10" s="79">
        <v>441397441</v>
      </c>
      <c r="L10" s="79">
        <v>376559000</v>
      </c>
      <c r="M10" s="81">
        <v>1942078161</v>
      </c>
    </row>
    <row r="11" spans="1:13" ht="13.5">
      <c r="A11" s="52"/>
      <c r="B11" s="82" t="s">
        <v>48</v>
      </c>
      <c r="C11" s="83"/>
      <c r="D11" s="84">
        <f aca="true" t="shared" si="0" ref="D11:M11">SUM(D9:D10)</f>
        <v>326584358</v>
      </c>
      <c r="E11" s="85">
        <f t="shared" si="0"/>
        <v>1195012001</v>
      </c>
      <c r="F11" s="85">
        <f t="shared" si="0"/>
        <v>436614074</v>
      </c>
      <c r="G11" s="85">
        <f t="shared" si="0"/>
        <v>256789000</v>
      </c>
      <c r="H11" s="86">
        <f t="shared" si="0"/>
        <v>2214999433</v>
      </c>
      <c r="I11" s="84">
        <f t="shared" si="0"/>
        <v>244859774</v>
      </c>
      <c r="J11" s="85">
        <f t="shared" si="0"/>
        <v>1673980744</v>
      </c>
      <c r="K11" s="85">
        <f t="shared" si="0"/>
        <v>869775233</v>
      </c>
      <c r="L11" s="85">
        <f t="shared" si="0"/>
        <v>443200000</v>
      </c>
      <c r="M11" s="87">
        <f t="shared" si="0"/>
        <v>3231815751</v>
      </c>
    </row>
    <row r="12" spans="1:13" ht="13.5">
      <c r="A12" s="51" t="s">
        <v>49</v>
      </c>
      <c r="B12" s="76" t="s">
        <v>50</v>
      </c>
      <c r="C12" s="77" t="s">
        <v>51</v>
      </c>
      <c r="D12" s="78">
        <v>-27946</v>
      </c>
      <c r="E12" s="79">
        <v>41300163</v>
      </c>
      <c r="F12" s="79">
        <v>32017831</v>
      </c>
      <c r="G12" s="79">
        <v>2875000</v>
      </c>
      <c r="H12" s="80">
        <v>76165048</v>
      </c>
      <c r="I12" s="78">
        <v>514976</v>
      </c>
      <c r="J12" s="79">
        <v>37476592</v>
      </c>
      <c r="K12" s="79">
        <v>25188017</v>
      </c>
      <c r="L12" s="79">
        <v>33384000</v>
      </c>
      <c r="M12" s="81">
        <v>96563585</v>
      </c>
    </row>
    <row r="13" spans="1:13" ht="13.5">
      <c r="A13" s="51" t="s">
        <v>49</v>
      </c>
      <c r="B13" s="76" t="s">
        <v>52</v>
      </c>
      <c r="C13" s="77" t="s">
        <v>53</v>
      </c>
      <c r="D13" s="78">
        <v>1132731</v>
      </c>
      <c r="E13" s="79">
        <v>38644297</v>
      </c>
      <c r="F13" s="79">
        <v>10105240</v>
      </c>
      <c r="G13" s="79">
        <v>7422000</v>
      </c>
      <c r="H13" s="80">
        <v>57304268</v>
      </c>
      <c r="I13" s="78">
        <v>1012131</v>
      </c>
      <c r="J13" s="79">
        <v>33810603</v>
      </c>
      <c r="K13" s="79">
        <v>-54632093</v>
      </c>
      <c r="L13" s="79">
        <v>70160000</v>
      </c>
      <c r="M13" s="81">
        <v>50350641</v>
      </c>
    </row>
    <row r="14" spans="1:13" ht="13.5">
      <c r="A14" s="51" t="s">
        <v>49</v>
      </c>
      <c r="B14" s="76" t="s">
        <v>54</v>
      </c>
      <c r="C14" s="77" t="s">
        <v>55</v>
      </c>
      <c r="D14" s="78">
        <v>14807331</v>
      </c>
      <c r="E14" s="79">
        <v>59079628</v>
      </c>
      <c r="F14" s="79">
        <v>16111648</v>
      </c>
      <c r="G14" s="79">
        <v>18339000</v>
      </c>
      <c r="H14" s="80">
        <v>108337607</v>
      </c>
      <c r="I14" s="78">
        <v>12440716</v>
      </c>
      <c r="J14" s="79">
        <v>65289107</v>
      </c>
      <c r="K14" s="79">
        <v>-24335567</v>
      </c>
      <c r="L14" s="79">
        <v>51800000</v>
      </c>
      <c r="M14" s="81">
        <v>105194256</v>
      </c>
    </row>
    <row r="15" spans="1:13" ht="13.5">
      <c r="A15" s="51" t="s">
        <v>49</v>
      </c>
      <c r="B15" s="76" t="s">
        <v>56</v>
      </c>
      <c r="C15" s="77" t="s">
        <v>57</v>
      </c>
      <c r="D15" s="78">
        <v>29460256</v>
      </c>
      <c r="E15" s="79">
        <v>33010333</v>
      </c>
      <c r="F15" s="79">
        <v>39548697</v>
      </c>
      <c r="G15" s="79">
        <v>300000</v>
      </c>
      <c r="H15" s="80">
        <v>102319286</v>
      </c>
      <c r="I15" s="78">
        <v>25038091</v>
      </c>
      <c r="J15" s="79">
        <v>35196018</v>
      </c>
      <c r="K15" s="79">
        <v>5020342</v>
      </c>
      <c r="L15" s="79">
        <v>27109000</v>
      </c>
      <c r="M15" s="81">
        <v>92363451</v>
      </c>
    </row>
    <row r="16" spans="1:13" ht="13.5">
      <c r="A16" s="51" t="s">
        <v>49</v>
      </c>
      <c r="B16" s="76" t="s">
        <v>58</v>
      </c>
      <c r="C16" s="77" t="s">
        <v>59</v>
      </c>
      <c r="D16" s="78">
        <v>6282541</v>
      </c>
      <c r="E16" s="79">
        <v>10137207</v>
      </c>
      <c r="F16" s="79">
        <v>29604807</v>
      </c>
      <c r="G16" s="79">
        <v>305000</v>
      </c>
      <c r="H16" s="80">
        <v>46329555</v>
      </c>
      <c r="I16" s="78">
        <v>3807678</v>
      </c>
      <c r="J16" s="79">
        <v>10027554</v>
      </c>
      <c r="K16" s="79">
        <v>13637701</v>
      </c>
      <c r="L16" s="79">
        <v>10700000</v>
      </c>
      <c r="M16" s="81">
        <v>38172933</v>
      </c>
    </row>
    <row r="17" spans="1:13" ht="13.5">
      <c r="A17" s="51" t="s">
        <v>49</v>
      </c>
      <c r="B17" s="76" t="s">
        <v>60</v>
      </c>
      <c r="C17" s="77" t="s">
        <v>61</v>
      </c>
      <c r="D17" s="78">
        <v>34783859</v>
      </c>
      <c r="E17" s="79">
        <v>113312154</v>
      </c>
      <c r="F17" s="79">
        <v>38155212</v>
      </c>
      <c r="G17" s="79">
        <v>12002000</v>
      </c>
      <c r="H17" s="80">
        <v>198253225</v>
      </c>
      <c r="I17" s="78">
        <v>31186349</v>
      </c>
      <c r="J17" s="79">
        <v>103136788</v>
      </c>
      <c r="K17" s="79">
        <v>-72773965</v>
      </c>
      <c r="L17" s="79">
        <v>118531000</v>
      </c>
      <c r="M17" s="81">
        <v>180080172</v>
      </c>
    </row>
    <row r="18" spans="1:13" ht="13.5">
      <c r="A18" s="51" t="s">
        <v>49</v>
      </c>
      <c r="B18" s="76" t="s">
        <v>62</v>
      </c>
      <c r="C18" s="77" t="s">
        <v>63</v>
      </c>
      <c r="D18" s="78">
        <v>-312522</v>
      </c>
      <c r="E18" s="79">
        <v>6294049</v>
      </c>
      <c r="F18" s="79">
        <v>16108942</v>
      </c>
      <c r="G18" s="79">
        <v>6975000</v>
      </c>
      <c r="H18" s="80">
        <v>29065469</v>
      </c>
      <c r="I18" s="78">
        <v>61865</v>
      </c>
      <c r="J18" s="79">
        <v>5941034</v>
      </c>
      <c r="K18" s="79">
        <v>-2973026</v>
      </c>
      <c r="L18" s="79">
        <v>20780000</v>
      </c>
      <c r="M18" s="81">
        <v>23809873</v>
      </c>
    </row>
    <row r="19" spans="1:13" ht="13.5">
      <c r="A19" s="51" t="s">
        <v>64</v>
      </c>
      <c r="B19" s="76" t="s">
        <v>65</v>
      </c>
      <c r="C19" s="77" t="s">
        <v>66</v>
      </c>
      <c r="D19" s="78">
        <v>0</v>
      </c>
      <c r="E19" s="79">
        <v>0</v>
      </c>
      <c r="F19" s="79">
        <v>27220118</v>
      </c>
      <c r="G19" s="79">
        <v>712000</v>
      </c>
      <c r="H19" s="80">
        <v>27932118</v>
      </c>
      <c r="I19" s="78">
        <v>0</v>
      </c>
      <c r="J19" s="79">
        <v>0</v>
      </c>
      <c r="K19" s="79">
        <v>56243851</v>
      </c>
      <c r="L19" s="79">
        <v>972000</v>
      </c>
      <c r="M19" s="81">
        <v>57215851</v>
      </c>
    </row>
    <row r="20" spans="1:13" ht="13.5">
      <c r="A20" s="52"/>
      <c r="B20" s="82" t="s">
        <v>67</v>
      </c>
      <c r="C20" s="83"/>
      <c r="D20" s="84">
        <f aca="true" t="shared" si="1" ref="D20:M20">SUM(D12:D19)</f>
        <v>86126250</v>
      </c>
      <c r="E20" s="85">
        <f t="shared" si="1"/>
        <v>301777831</v>
      </c>
      <c r="F20" s="85">
        <f t="shared" si="1"/>
        <v>208872495</v>
      </c>
      <c r="G20" s="85">
        <f t="shared" si="1"/>
        <v>48930000</v>
      </c>
      <c r="H20" s="86">
        <f t="shared" si="1"/>
        <v>645706576</v>
      </c>
      <c r="I20" s="84">
        <f t="shared" si="1"/>
        <v>74061806</v>
      </c>
      <c r="J20" s="85">
        <f t="shared" si="1"/>
        <v>290877696</v>
      </c>
      <c r="K20" s="85">
        <f t="shared" si="1"/>
        <v>-54624740</v>
      </c>
      <c r="L20" s="85">
        <f t="shared" si="1"/>
        <v>333436000</v>
      </c>
      <c r="M20" s="87">
        <f t="shared" si="1"/>
        <v>643750762</v>
      </c>
    </row>
    <row r="21" spans="1:13" ht="13.5">
      <c r="A21" s="51" t="s">
        <v>49</v>
      </c>
      <c r="B21" s="76" t="s">
        <v>68</v>
      </c>
      <c r="C21" s="77" t="s">
        <v>69</v>
      </c>
      <c r="D21" s="78">
        <v>12520967</v>
      </c>
      <c r="E21" s="79">
        <v>308061</v>
      </c>
      <c r="F21" s="79">
        <v>265411474</v>
      </c>
      <c r="G21" s="79">
        <v>7769000</v>
      </c>
      <c r="H21" s="80">
        <v>286009502</v>
      </c>
      <c r="I21" s="78">
        <v>2772339</v>
      </c>
      <c r="J21" s="79">
        <v>174767</v>
      </c>
      <c r="K21" s="79">
        <v>59520033</v>
      </c>
      <c r="L21" s="79">
        <v>2950000</v>
      </c>
      <c r="M21" s="81">
        <v>65417139</v>
      </c>
    </row>
    <row r="22" spans="1:13" ht="13.5">
      <c r="A22" s="51" t="s">
        <v>49</v>
      </c>
      <c r="B22" s="76" t="s">
        <v>70</v>
      </c>
      <c r="C22" s="77" t="s">
        <v>71</v>
      </c>
      <c r="D22" s="78">
        <v>11763759</v>
      </c>
      <c r="E22" s="79">
        <v>893786</v>
      </c>
      <c r="F22" s="79">
        <v>92852752</v>
      </c>
      <c r="G22" s="79">
        <v>522000</v>
      </c>
      <c r="H22" s="80">
        <v>106032297</v>
      </c>
      <c r="I22" s="78">
        <v>3231161</v>
      </c>
      <c r="J22" s="79">
        <v>1146951</v>
      </c>
      <c r="K22" s="79">
        <v>55221670</v>
      </c>
      <c r="L22" s="79">
        <v>8120000</v>
      </c>
      <c r="M22" s="81">
        <v>67719782</v>
      </c>
    </row>
    <row r="23" spans="1:13" ht="13.5">
      <c r="A23" s="51" t="s">
        <v>49</v>
      </c>
      <c r="B23" s="76" t="s">
        <v>72</v>
      </c>
      <c r="C23" s="77" t="s">
        <v>73</v>
      </c>
      <c r="D23" s="78">
        <v>24087765</v>
      </c>
      <c r="E23" s="79">
        <v>17552776</v>
      </c>
      <c r="F23" s="79">
        <v>49353186</v>
      </c>
      <c r="G23" s="79">
        <v>2815000</v>
      </c>
      <c r="H23" s="80">
        <v>93808727</v>
      </c>
      <c r="I23" s="78">
        <v>5678760</v>
      </c>
      <c r="J23" s="79">
        <v>4250599</v>
      </c>
      <c r="K23" s="79">
        <v>44919456</v>
      </c>
      <c r="L23" s="79">
        <v>350000</v>
      </c>
      <c r="M23" s="81">
        <v>55198815</v>
      </c>
    </row>
    <row r="24" spans="1:13" ht="13.5">
      <c r="A24" s="51" t="s">
        <v>49</v>
      </c>
      <c r="B24" s="76" t="s">
        <v>74</v>
      </c>
      <c r="C24" s="77" t="s">
        <v>75</v>
      </c>
      <c r="D24" s="78">
        <v>4815524</v>
      </c>
      <c r="E24" s="79">
        <v>8868435</v>
      </c>
      <c r="F24" s="79">
        <v>24199252</v>
      </c>
      <c r="G24" s="79">
        <v>927000</v>
      </c>
      <c r="H24" s="80">
        <v>38810211</v>
      </c>
      <c r="I24" s="78">
        <v>3962511</v>
      </c>
      <c r="J24" s="79">
        <v>6412205</v>
      </c>
      <c r="K24" s="79">
        <v>-3205149</v>
      </c>
      <c r="L24" s="79">
        <v>5086000</v>
      </c>
      <c r="M24" s="81">
        <v>12255567</v>
      </c>
    </row>
    <row r="25" spans="1:13" ht="13.5">
      <c r="A25" s="51" t="s">
        <v>49</v>
      </c>
      <c r="B25" s="76" t="s">
        <v>76</v>
      </c>
      <c r="C25" s="77" t="s">
        <v>77</v>
      </c>
      <c r="D25" s="78">
        <v>1670383</v>
      </c>
      <c r="E25" s="79">
        <v>372072</v>
      </c>
      <c r="F25" s="79">
        <v>20381153</v>
      </c>
      <c r="G25" s="79">
        <v>2370000</v>
      </c>
      <c r="H25" s="80">
        <v>24793608</v>
      </c>
      <c r="I25" s="78">
        <v>1222759</v>
      </c>
      <c r="J25" s="79">
        <v>201765</v>
      </c>
      <c r="K25" s="79">
        <v>17328456</v>
      </c>
      <c r="L25" s="79">
        <v>3444000</v>
      </c>
      <c r="M25" s="81">
        <v>22196980</v>
      </c>
    </row>
    <row r="26" spans="1:13" ht="13.5">
      <c r="A26" s="51" t="s">
        <v>49</v>
      </c>
      <c r="B26" s="76" t="s">
        <v>78</v>
      </c>
      <c r="C26" s="77" t="s">
        <v>79</v>
      </c>
      <c r="D26" s="78">
        <v>213431033</v>
      </c>
      <c r="E26" s="79">
        <v>-13776170</v>
      </c>
      <c r="F26" s="79">
        <v>149409135</v>
      </c>
      <c r="G26" s="79">
        <v>6829000</v>
      </c>
      <c r="H26" s="80">
        <v>355892998</v>
      </c>
      <c r="I26" s="78">
        <v>-831762</v>
      </c>
      <c r="J26" s="79">
        <v>14493018</v>
      </c>
      <c r="K26" s="79">
        <v>47803934</v>
      </c>
      <c r="L26" s="79">
        <v>1580000</v>
      </c>
      <c r="M26" s="81">
        <v>63045190</v>
      </c>
    </row>
    <row r="27" spans="1:13" ht="13.5">
      <c r="A27" s="51" t="s">
        <v>64</v>
      </c>
      <c r="B27" s="76" t="s">
        <v>80</v>
      </c>
      <c r="C27" s="77" t="s">
        <v>81</v>
      </c>
      <c r="D27" s="78">
        <v>0</v>
      </c>
      <c r="E27" s="79">
        <v>0</v>
      </c>
      <c r="F27" s="79">
        <v>-61673000</v>
      </c>
      <c r="G27" s="79">
        <v>61673000</v>
      </c>
      <c r="H27" s="80">
        <v>0</v>
      </c>
      <c r="I27" s="78">
        <v>0</v>
      </c>
      <c r="J27" s="79">
        <v>0</v>
      </c>
      <c r="K27" s="79">
        <v>-97723000</v>
      </c>
      <c r="L27" s="79">
        <v>97723000</v>
      </c>
      <c r="M27" s="81">
        <v>0</v>
      </c>
    </row>
    <row r="28" spans="1:13" ht="13.5">
      <c r="A28" s="52"/>
      <c r="B28" s="82" t="s">
        <v>82</v>
      </c>
      <c r="C28" s="83"/>
      <c r="D28" s="84">
        <f aca="true" t="shared" si="2" ref="D28:M28">SUM(D21:D27)</f>
        <v>268289431</v>
      </c>
      <c r="E28" s="85">
        <f t="shared" si="2"/>
        <v>14218960</v>
      </c>
      <c r="F28" s="85">
        <f t="shared" si="2"/>
        <v>539933952</v>
      </c>
      <c r="G28" s="85">
        <f t="shared" si="2"/>
        <v>82905000</v>
      </c>
      <c r="H28" s="86">
        <f t="shared" si="2"/>
        <v>905347343</v>
      </c>
      <c r="I28" s="84">
        <f t="shared" si="2"/>
        <v>16035768</v>
      </c>
      <c r="J28" s="85">
        <f t="shared" si="2"/>
        <v>26679305</v>
      </c>
      <c r="K28" s="85">
        <f t="shared" si="2"/>
        <v>123865400</v>
      </c>
      <c r="L28" s="85">
        <f t="shared" si="2"/>
        <v>119253000</v>
      </c>
      <c r="M28" s="87">
        <f t="shared" si="2"/>
        <v>285833473</v>
      </c>
    </row>
    <row r="29" spans="1:13" ht="13.5">
      <c r="A29" s="51" t="s">
        <v>49</v>
      </c>
      <c r="B29" s="76" t="s">
        <v>83</v>
      </c>
      <c r="C29" s="77" t="s">
        <v>84</v>
      </c>
      <c r="D29" s="78">
        <v>-708195</v>
      </c>
      <c r="E29" s="79">
        <v>32309712</v>
      </c>
      <c r="F29" s="79">
        <v>17536896</v>
      </c>
      <c r="G29" s="79">
        <v>2158000</v>
      </c>
      <c r="H29" s="80">
        <v>51296413</v>
      </c>
      <c r="I29" s="78">
        <v>-974455</v>
      </c>
      <c r="J29" s="79">
        <v>19672877</v>
      </c>
      <c r="K29" s="79">
        <v>8927839</v>
      </c>
      <c r="L29" s="79">
        <v>1436000</v>
      </c>
      <c r="M29" s="81">
        <v>29062261</v>
      </c>
    </row>
    <row r="30" spans="1:13" ht="13.5">
      <c r="A30" s="51" t="s">
        <v>49</v>
      </c>
      <c r="B30" s="76" t="s">
        <v>85</v>
      </c>
      <c r="C30" s="77" t="s">
        <v>86</v>
      </c>
      <c r="D30" s="78">
        <v>9640966</v>
      </c>
      <c r="E30" s="79">
        <v>1526288</v>
      </c>
      <c r="F30" s="79">
        <v>182391158</v>
      </c>
      <c r="G30" s="79">
        <v>4386000</v>
      </c>
      <c r="H30" s="80">
        <v>197944412</v>
      </c>
      <c r="I30" s="78">
        <v>819692</v>
      </c>
      <c r="J30" s="79">
        <v>344642</v>
      </c>
      <c r="K30" s="79">
        <v>36689071</v>
      </c>
      <c r="L30" s="79">
        <v>3669000</v>
      </c>
      <c r="M30" s="81">
        <v>41522405</v>
      </c>
    </row>
    <row r="31" spans="1:13" ht="13.5">
      <c r="A31" s="51" t="s">
        <v>49</v>
      </c>
      <c r="B31" s="76" t="s">
        <v>87</v>
      </c>
      <c r="C31" s="77" t="s">
        <v>88</v>
      </c>
      <c r="D31" s="78">
        <v>657110</v>
      </c>
      <c r="E31" s="79">
        <v>3335860</v>
      </c>
      <c r="F31" s="79">
        <v>2720541</v>
      </c>
      <c r="G31" s="79">
        <v>677000</v>
      </c>
      <c r="H31" s="80">
        <v>7390511</v>
      </c>
      <c r="I31" s="78">
        <v>1547046</v>
      </c>
      <c r="J31" s="79">
        <v>5846387</v>
      </c>
      <c r="K31" s="79">
        <v>32196462</v>
      </c>
      <c r="L31" s="79">
        <v>606000</v>
      </c>
      <c r="M31" s="81">
        <v>40195895</v>
      </c>
    </row>
    <row r="32" spans="1:13" ht="13.5">
      <c r="A32" s="51" t="s">
        <v>49</v>
      </c>
      <c r="B32" s="76" t="s">
        <v>89</v>
      </c>
      <c r="C32" s="77" t="s">
        <v>90</v>
      </c>
      <c r="D32" s="78">
        <v>-199399</v>
      </c>
      <c r="E32" s="79">
        <v>262753</v>
      </c>
      <c r="F32" s="79">
        <v>31459186</v>
      </c>
      <c r="G32" s="79">
        <v>9864000</v>
      </c>
      <c r="H32" s="80">
        <v>41386540</v>
      </c>
      <c r="I32" s="78">
        <v>-119288</v>
      </c>
      <c r="J32" s="79">
        <v>249774</v>
      </c>
      <c r="K32" s="79">
        <v>36077026</v>
      </c>
      <c r="L32" s="79">
        <v>648000</v>
      </c>
      <c r="M32" s="81">
        <v>36855512</v>
      </c>
    </row>
    <row r="33" spans="1:13" ht="13.5">
      <c r="A33" s="51" t="s">
        <v>49</v>
      </c>
      <c r="B33" s="76" t="s">
        <v>91</v>
      </c>
      <c r="C33" s="77" t="s">
        <v>92</v>
      </c>
      <c r="D33" s="78">
        <v>802481</v>
      </c>
      <c r="E33" s="79">
        <v>2661895</v>
      </c>
      <c r="F33" s="79">
        <v>1251346</v>
      </c>
      <c r="G33" s="79">
        <v>678000</v>
      </c>
      <c r="H33" s="80">
        <v>5393722</v>
      </c>
      <c r="I33" s="78">
        <v>10419531</v>
      </c>
      <c r="J33" s="79">
        <v>2391224</v>
      </c>
      <c r="K33" s="79">
        <v>18740200</v>
      </c>
      <c r="L33" s="79">
        <v>1462000</v>
      </c>
      <c r="M33" s="81">
        <v>33012955</v>
      </c>
    </row>
    <row r="34" spans="1:13" ht="13.5">
      <c r="A34" s="51" t="s">
        <v>49</v>
      </c>
      <c r="B34" s="76" t="s">
        <v>93</v>
      </c>
      <c r="C34" s="77" t="s">
        <v>94</v>
      </c>
      <c r="D34" s="78">
        <v>-1088764</v>
      </c>
      <c r="E34" s="79">
        <v>78873003</v>
      </c>
      <c r="F34" s="79">
        <v>60188632</v>
      </c>
      <c r="G34" s="79">
        <v>5774000</v>
      </c>
      <c r="H34" s="80">
        <v>143746871</v>
      </c>
      <c r="I34" s="78">
        <v>-1158193</v>
      </c>
      <c r="J34" s="79">
        <v>92799281</v>
      </c>
      <c r="K34" s="79">
        <v>146842202</v>
      </c>
      <c r="L34" s="79">
        <v>14507000</v>
      </c>
      <c r="M34" s="81">
        <v>252990290</v>
      </c>
    </row>
    <row r="35" spans="1:13" ht="13.5">
      <c r="A35" s="51" t="s">
        <v>64</v>
      </c>
      <c r="B35" s="76" t="s">
        <v>95</v>
      </c>
      <c r="C35" s="77" t="s">
        <v>96</v>
      </c>
      <c r="D35" s="78">
        <v>0</v>
      </c>
      <c r="E35" s="79">
        <v>78381546</v>
      </c>
      <c r="F35" s="79">
        <v>221312522</v>
      </c>
      <c r="G35" s="79">
        <v>99708000</v>
      </c>
      <c r="H35" s="80">
        <v>399402068</v>
      </c>
      <c r="I35" s="78">
        <v>0</v>
      </c>
      <c r="J35" s="79">
        <v>86260163</v>
      </c>
      <c r="K35" s="79">
        <v>-19643093</v>
      </c>
      <c r="L35" s="79">
        <v>198376000</v>
      </c>
      <c r="M35" s="81">
        <v>264993070</v>
      </c>
    </row>
    <row r="36" spans="1:13" ht="13.5">
      <c r="A36" s="52"/>
      <c r="B36" s="82" t="s">
        <v>97</v>
      </c>
      <c r="C36" s="83"/>
      <c r="D36" s="84">
        <f aca="true" t="shared" si="3" ref="D36:M36">SUM(D29:D35)</f>
        <v>9104199</v>
      </c>
      <c r="E36" s="85">
        <f t="shared" si="3"/>
        <v>197351057</v>
      </c>
      <c r="F36" s="85">
        <f t="shared" si="3"/>
        <v>516860281</v>
      </c>
      <c r="G36" s="85">
        <f t="shared" si="3"/>
        <v>123245000</v>
      </c>
      <c r="H36" s="86">
        <f t="shared" si="3"/>
        <v>846560537</v>
      </c>
      <c r="I36" s="84">
        <f t="shared" si="3"/>
        <v>10534333</v>
      </c>
      <c r="J36" s="85">
        <f t="shared" si="3"/>
        <v>207564348</v>
      </c>
      <c r="K36" s="85">
        <f t="shared" si="3"/>
        <v>259829707</v>
      </c>
      <c r="L36" s="85">
        <f t="shared" si="3"/>
        <v>220704000</v>
      </c>
      <c r="M36" s="87">
        <f t="shared" si="3"/>
        <v>698632388</v>
      </c>
    </row>
    <row r="37" spans="1:13" ht="13.5">
      <c r="A37" s="51" t="s">
        <v>49</v>
      </c>
      <c r="B37" s="76" t="s">
        <v>98</v>
      </c>
      <c r="C37" s="77" t="s">
        <v>99</v>
      </c>
      <c r="D37" s="78">
        <v>7430101</v>
      </c>
      <c r="E37" s="79">
        <v>7977600</v>
      </c>
      <c r="F37" s="79">
        <v>-202667</v>
      </c>
      <c r="G37" s="79">
        <v>8864000</v>
      </c>
      <c r="H37" s="80">
        <v>24069034</v>
      </c>
      <c r="I37" s="78">
        <v>3521240</v>
      </c>
      <c r="J37" s="79">
        <v>7369622</v>
      </c>
      <c r="K37" s="79">
        <v>36591663</v>
      </c>
      <c r="L37" s="79">
        <v>11169000</v>
      </c>
      <c r="M37" s="81">
        <v>58651525</v>
      </c>
    </row>
    <row r="38" spans="1:13" ht="13.5">
      <c r="A38" s="51" t="s">
        <v>49</v>
      </c>
      <c r="B38" s="76" t="s">
        <v>100</v>
      </c>
      <c r="C38" s="77" t="s">
        <v>101</v>
      </c>
      <c r="D38" s="78">
        <v>464176</v>
      </c>
      <c r="E38" s="79">
        <v>5468295</v>
      </c>
      <c r="F38" s="79">
        <v>51009551</v>
      </c>
      <c r="G38" s="79">
        <v>3915000</v>
      </c>
      <c r="H38" s="80">
        <v>60857022</v>
      </c>
      <c r="I38" s="78">
        <v>2174481</v>
      </c>
      <c r="J38" s="79">
        <v>6884773</v>
      </c>
      <c r="K38" s="79">
        <v>41471912</v>
      </c>
      <c r="L38" s="79">
        <v>4821000</v>
      </c>
      <c r="M38" s="81">
        <v>55352166</v>
      </c>
    </row>
    <row r="39" spans="1:13" ht="13.5">
      <c r="A39" s="51" t="s">
        <v>49</v>
      </c>
      <c r="B39" s="76" t="s">
        <v>102</v>
      </c>
      <c r="C39" s="77" t="s">
        <v>103</v>
      </c>
      <c r="D39" s="78">
        <v>-148</v>
      </c>
      <c r="E39" s="79">
        <v>6830445</v>
      </c>
      <c r="F39" s="79">
        <v>20631210</v>
      </c>
      <c r="G39" s="79">
        <v>3482000</v>
      </c>
      <c r="H39" s="80">
        <v>30943507</v>
      </c>
      <c r="I39" s="78">
        <v>-11284</v>
      </c>
      <c r="J39" s="79">
        <v>12981539</v>
      </c>
      <c r="K39" s="79">
        <v>15343484</v>
      </c>
      <c r="L39" s="79">
        <v>2455000</v>
      </c>
      <c r="M39" s="81">
        <v>30768739</v>
      </c>
    </row>
    <row r="40" spans="1:13" ht="13.5">
      <c r="A40" s="51" t="s">
        <v>64</v>
      </c>
      <c r="B40" s="76" t="s">
        <v>104</v>
      </c>
      <c r="C40" s="77" t="s">
        <v>105</v>
      </c>
      <c r="D40" s="78">
        <v>0</v>
      </c>
      <c r="E40" s="79">
        <v>28528419</v>
      </c>
      <c r="F40" s="79">
        <v>277509073</v>
      </c>
      <c r="G40" s="79">
        <v>45145000</v>
      </c>
      <c r="H40" s="80">
        <v>351182492</v>
      </c>
      <c r="I40" s="78">
        <v>0</v>
      </c>
      <c r="J40" s="79">
        <v>0</v>
      </c>
      <c r="K40" s="79">
        <v>-34018000</v>
      </c>
      <c r="L40" s="79">
        <v>34018000</v>
      </c>
      <c r="M40" s="81">
        <v>0</v>
      </c>
    </row>
    <row r="41" spans="1:13" ht="13.5">
      <c r="A41" s="52"/>
      <c r="B41" s="82" t="s">
        <v>106</v>
      </c>
      <c r="C41" s="83"/>
      <c r="D41" s="84">
        <f aca="true" t="shared" si="4" ref="D41:M41">SUM(D37:D40)</f>
        <v>7894129</v>
      </c>
      <c r="E41" s="85">
        <f t="shared" si="4"/>
        <v>48804759</v>
      </c>
      <c r="F41" s="85">
        <f t="shared" si="4"/>
        <v>348947167</v>
      </c>
      <c r="G41" s="85">
        <f t="shared" si="4"/>
        <v>61406000</v>
      </c>
      <c r="H41" s="86">
        <f t="shared" si="4"/>
        <v>467052055</v>
      </c>
      <c r="I41" s="84">
        <f t="shared" si="4"/>
        <v>5684437</v>
      </c>
      <c r="J41" s="85">
        <f t="shared" si="4"/>
        <v>27235934</v>
      </c>
      <c r="K41" s="85">
        <f t="shared" si="4"/>
        <v>59389059</v>
      </c>
      <c r="L41" s="85">
        <f t="shared" si="4"/>
        <v>52463000</v>
      </c>
      <c r="M41" s="87">
        <f t="shared" si="4"/>
        <v>144772430</v>
      </c>
    </row>
    <row r="42" spans="1:13" ht="13.5">
      <c r="A42" s="51" t="s">
        <v>49</v>
      </c>
      <c r="B42" s="76" t="s">
        <v>107</v>
      </c>
      <c r="C42" s="77" t="s">
        <v>108</v>
      </c>
      <c r="D42" s="78">
        <v>0</v>
      </c>
      <c r="E42" s="79">
        <v>424564</v>
      </c>
      <c r="F42" s="79">
        <v>85792865</v>
      </c>
      <c r="G42" s="79">
        <v>1603000</v>
      </c>
      <c r="H42" s="80">
        <v>87820429</v>
      </c>
      <c r="I42" s="78">
        <v>491</v>
      </c>
      <c r="J42" s="79">
        <v>298399</v>
      </c>
      <c r="K42" s="79">
        <v>65161744</v>
      </c>
      <c r="L42" s="79">
        <v>7769000</v>
      </c>
      <c r="M42" s="81">
        <v>73229634</v>
      </c>
    </row>
    <row r="43" spans="1:13" ht="13.5">
      <c r="A43" s="51" t="s">
        <v>49</v>
      </c>
      <c r="B43" s="76" t="s">
        <v>109</v>
      </c>
      <c r="C43" s="77" t="s">
        <v>110</v>
      </c>
      <c r="D43" s="78">
        <v>-4858</v>
      </c>
      <c r="E43" s="79">
        <v>160945</v>
      </c>
      <c r="F43" s="79">
        <v>34973741</v>
      </c>
      <c r="G43" s="79">
        <v>3738000</v>
      </c>
      <c r="H43" s="80">
        <v>38867828</v>
      </c>
      <c r="I43" s="78">
        <v>-20627</v>
      </c>
      <c r="J43" s="79">
        <v>301903</v>
      </c>
      <c r="K43" s="79">
        <v>20956863</v>
      </c>
      <c r="L43" s="79">
        <v>16330000</v>
      </c>
      <c r="M43" s="81">
        <v>37568139</v>
      </c>
    </row>
    <row r="44" spans="1:13" ht="13.5">
      <c r="A44" s="51" t="s">
        <v>49</v>
      </c>
      <c r="B44" s="76" t="s">
        <v>111</v>
      </c>
      <c r="C44" s="77" t="s">
        <v>112</v>
      </c>
      <c r="D44" s="78">
        <v>0</v>
      </c>
      <c r="E44" s="79">
        <v>105973</v>
      </c>
      <c r="F44" s="79">
        <v>79223314</v>
      </c>
      <c r="G44" s="79">
        <v>10433000</v>
      </c>
      <c r="H44" s="80">
        <v>89762287</v>
      </c>
      <c r="I44" s="78">
        <v>0</v>
      </c>
      <c r="J44" s="79">
        <v>41260</v>
      </c>
      <c r="K44" s="79">
        <v>61740074</v>
      </c>
      <c r="L44" s="79">
        <v>3990000</v>
      </c>
      <c r="M44" s="81">
        <v>65771334</v>
      </c>
    </row>
    <row r="45" spans="1:13" ht="13.5">
      <c r="A45" s="51" t="s">
        <v>49</v>
      </c>
      <c r="B45" s="76" t="s">
        <v>113</v>
      </c>
      <c r="C45" s="77" t="s">
        <v>114</v>
      </c>
      <c r="D45" s="78">
        <v>-5145707</v>
      </c>
      <c r="E45" s="79">
        <v>435738</v>
      </c>
      <c r="F45" s="79">
        <v>40009155</v>
      </c>
      <c r="G45" s="79">
        <v>3541000</v>
      </c>
      <c r="H45" s="80">
        <v>38840186</v>
      </c>
      <c r="I45" s="78">
        <v>0</v>
      </c>
      <c r="J45" s="79">
        <v>359103</v>
      </c>
      <c r="K45" s="79">
        <v>48735669</v>
      </c>
      <c r="L45" s="79">
        <v>4563000</v>
      </c>
      <c r="M45" s="81">
        <v>53657772</v>
      </c>
    </row>
    <row r="46" spans="1:13" ht="13.5">
      <c r="A46" s="51" t="s">
        <v>49</v>
      </c>
      <c r="B46" s="76" t="s">
        <v>115</v>
      </c>
      <c r="C46" s="77" t="s">
        <v>116</v>
      </c>
      <c r="D46" s="78">
        <v>-6296597</v>
      </c>
      <c r="E46" s="79">
        <v>102879279</v>
      </c>
      <c r="F46" s="79">
        <v>105090014</v>
      </c>
      <c r="G46" s="79">
        <v>13420000</v>
      </c>
      <c r="H46" s="80">
        <v>215092696</v>
      </c>
      <c r="I46" s="78">
        <v>4470331</v>
      </c>
      <c r="J46" s="79">
        <v>63310093</v>
      </c>
      <c r="K46" s="79">
        <v>79882589</v>
      </c>
      <c r="L46" s="79">
        <v>8986000</v>
      </c>
      <c r="M46" s="81">
        <v>156649013</v>
      </c>
    </row>
    <row r="47" spans="1:13" ht="13.5">
      <c r="A47" s="51" t="s">
        <v>64</v>
      </c>
      <c r="B47" s="76" t="s">
        <v>117</v>
      </c>
      <c r="C47" s="77" t="s">
        <v>118</v>
      </c>
      <c r="D47" s="78">
        <v>0</v>
      </c>
      <c r="E47" s="79">
        <v>36624840</v>
      </c>
      <c r="F47" s="79">
        <v>-159835697</v>
      </c>
      <c r="G47" s="79">
        <v>169420000</v>
      </c>
      <c r="H47" s="80">
        <v>46209143</v>
      </c>
      <c r="I47" s="78">
        <v>0</v>
      </c>
      <c r="J47" s="79">
        <v>83528179</v>
      </c>
      <c r="K47" s="79">
        <v>-102643526</v>
      </c>
      <c r="L47" s="79">
        <v>334069000</v>
      </c>
      <c r="M47" s="81">
        <v>314953653</v>
      </c>
    </row>
    <row r="48" spans="1:13" ht="13.5">
      <c r="A48" s="52"/>
      <c r="B48" s="82" t="s">
        <v>119</v>
      </c>
      <c r="C48" s="83"/>
      <c r="D48" s="84">
        <f aca="true" t="shared" si="5" ref="D48:M48">SUM(D42:D47)</f>
        <v>-11447162</v>
      </c>
      <c r="E48" s="85">
        <f t="shared" si="5"/>
        <v>140631339</v>
      </c>
      <c r="F48" s="85">
        <f t="shared" si="5"/>
        <v>185253392</v>
      </c>
      <c r="G48" s="85">
        <f t="shared" si="5"/>
        <v>202155000</v>
      </c>
      <c r="H48" s="86">
        <f t="shared" si="5"/>
        <v>516592569</v>
      </c>
      <c r="I48" s="84">
        <f t="shared" si="5"/>
        <v>4450195</v>
      </c>
      <c r="J48" s="85">
        <f t="shared" si="5"/>
        <v>147838937</v>
      </c>
      <c r="K48" s="85">
        <f t="shared" si="5"/>
        <v>173833413</v>
      </c>
      <c r="L48" s="85">
        <f t="shared" si="5"/>
        <v>375707000</v>
      </c>
      <c r="M48" s="87">
        <f t="shared" si="5"/>
        <v>701829545</v>
      </c>
    </row>
    <row r="49" spans="1:13" ht="13.5">
      <c r="A49" s="51" t="s">
        <v>49</v>
      </c>
      <c r="B49" s="76" t="s">
        <v>120</v>
      </c>
      <c r="C49" s="77" t="s">
        <v>121</v>
      </c>
      <c r="D49" s="78">
        <v>4630721</v>
      </c>
      <c r="E49" s="79">
        <v>6520917</v>
      </c>
      <c r="F49" s="79">
        <v>52346781</v>
      </c>
      <c r="G49" s="79">
        <v>16153000</v>
      </c>
      <c r="H49" s="80">
        <v>79651419</v>
      </c>
      <c r="I49" s="78">
        <v>3964413</v>
      </c>
      <c r="J49" s="79">
        <v>10372695</v>
      </c>
      <c r="K49" s="79">
        <v>51065098</v>
      </c>
      <c r="L49" s="79">
        <v>10955000</v>
      </c>
      <c r="M49" s="81">
        <v>76357206</v>
      </c>
    </row>
    <row r="50" spans="1:13" ht="13.5">
      <c r="A50" s="51" t="s">
        <v>49</v>
      </c>
      <c r="B50" s="76" t="s">
        <v>122</v>
      </c>
      <c r="C50" s="77" t="s">
        <v>123</v>
      </c>
      <c r="D50" s="78">
        <v>-3445014</v>
      </c>
      <c r="E50" s="79">
        <v>6051742</v>
      </c>
      <c r="F50" s="79">
        <v>55569892</v>
      </c>
      <c r="G50" s="79">
        <v>6753000</v>
      </c>
      <c r="H50" s="80">
        <v>64929620</v>
      </c>
      <c r="I50" s="78">
        <v>1232144</v>
      </c>
      <c r="J50" s="79">
        <v>194559</v>
      </c>
      <c r="K50" s="79">
        <v>46491507</v>
      </c>
      <c r="L50" s="79">
        <v>6742000</v>
      </c>
      <c r="M50" s="81">
        <v>54660210</v>
      </c>
    </row>
    <row r="51" spans="1:13" ht="13.5">
      <c r="A51" s="51" t="s">
        <v>49</v>
      </c>
      <c r="B51" s="76" t="s">
        <v>124</v>
      </c>
      <c r="C51" s="77" t="s">
        <v>125</v>
      </c>
      <c r="D51" s="78">
        <v>2680821</v>
      </c>
      <c r="E51" s="79">
        <v>8305842</v>
      </c>
      <c r="F51" s="79">
        <v>63188374</v>
      </c>
      <c r="G51" s="79">
        <v>10735000</v>
      </c>
      <c r="H51" s="80">
        <v>84910037</v>
      </c>
      <c r="I51" s="78">
        <v>2426612</v>
      </c>
      <c r="J51" s="79">
        <v>9535714</v>
      </c>
      <c r="K51" s="79">
        <v>49667505</v>
      </c>
      <c r="L51" s="79">
        <v>13280000</v>
      </c>
      <c r="M51" s="81">
        <v>74909831</v>
      </c>
    </row>
    <row r="52" spans="1:13" ht="13.5">
      <c r="A52" s="51" t="s">
        <v>49</v>
      </c>
      <c r="B52" s="76" t="s">
        <v>126</v>
      </c>
      <c r="C52" s="77" t="s">
        <v>127</v>
      </c>
      <c r="D52" s="78">
        <v>3155607</v>
      </c>
      <c r="E52" s="79">
        <v>150949</v>
      </c>
      <c r="F52" s="79">
        <v>19468538</v>
      </c>
      <c r="G52" s="79">
        <v>11485000</v>
      </c>
      <c r="H52" s="80">
        <v>34260094</v>
      </c>
      <c r="I52" s="78">
        <v>1539922</v>
      </c>
      <c r="J52" s="79">
        <v>143379</v>
      </c>
      <c r="K52" s="79">
        <v>17578020</v>
      </c>
      <c r="L52" s="79">
        <v>10572000</v>
      </c>
      <c r="M52" s="81">
        <v>29833321</v>
      </c>
    </row>
    <row r="53" spans="1:13" ht="13.5">
      <c r="A53" s="51" t="s">
        <v>64</v>
      </c>
      <c r="B53" s="76" t="s">
        <v>128</v>
      </c>
      <c r="C53" s="77" t="s">
        <v>129</v>
      </c>
      <c r="D53" s="78">
        <v>0</v>
      </c>
      <c r="E53" s="79">
        <v>10899461</v>
      </c>
      <c r="F53" s="79">
        <v>102875563</v>
      </c>
      <c r="G53" s="79">
        <v>47979000</v>
      </c>
      <c r="H53" s="80">
        <v>161754024</v>
      </c>
      <c r="I53" s="78">
        <v>0</v>
      </c>
      <c r="J53" s="79">
        <v>11678296</v>
      </c>
      <c r="K53" s="79">
        <v>-109998250</v>
      </c>
      <c r="L53" s="79">
        <v>16830000</v>
      </c>
      <c r="M53" s="81">
        <v>-81489954</v>
      </c>
    </row>
    <row r="54" spans="1:13" ht="13.5">
      <c r="A54" s="52"/>
      <c r="B54" s="82" t="s">
        <v>130</v>
      </c>
      <c r="C54" s="83"/>
      <c r="D54" s="84">
        <f aca="true" t="shared" si="6" ref="D54:M54">SUM(D49:D53)</f>
        <v>7022135</v>
      </c>
      <c r="E54" s="85">
        <f t="shared" si="6"/>
        <v>31928911</v>
      </c>
      <c r="F54" s="85">
        <f t="shared" si="6"/>
        <v>293449148</v>
      </c>
      <c r="G54" s="85">
        <f t="shared" si="6"/>
        <v>93105000</v>
      </c>
      <c r="H54" s="86">
        <f t="shared" si="6"/>
        <v>425505194</v>
      </c>
      <c r="I54" s="84">
        <f t="shared" si="6"/>
        <v>9163091</v>
      </c>
      <c r="J54" s="85">
        <f t="shared" si="6"/>
        <v>31924643</v>
      </c>
      <c r="K54" s="85">
        <f t="shared" si="6"/>
        <v>54803880</v>
      </c>
      <c r="L54" s="85">
        <f t="shared" si="6"/>
        <v>58379000</v>
      </c>
      <c r="M54" s="87">
        <f t="shared" si="6"/>
        <v>154270614</v>
      </c>
    </row>
    <row r="55" spans="1:13" ht="13.5">
      <c r="A55" s="53"/>
      <c r="B55" s="88" t="s">
        <v>131</v>
      </c>
      <c r="C55" s="89"/>
      <c r="D55" s="90">
        <f aca="true" t="shared" si="7" ref="D55:M55">SUM(D9:D10,D12:D19,D21:D27,D29:D35,D37:D40,D42:D47,D49:D53)</f>
        <v>693573340</v>
      </c>
      <c r="E55" s="91">
        <f t="shared" si="7"/>
        <v>1929724858</v>
      </c>
      <c r="F55" s="91">
        <f t="shared" si="7"/>
        <v>2529930509</v>
      </c>
      <c r="G55" s="91">
        <f t="shared" si="7"/>
        <v>868535000</v>
      </c>
      <c r="H55" s="92">
        <f t="shared" si="7"/>
        <v>6021763707</v>
      </c>
      <c r="I55" s="90">
        <f t="shared" si="7"/>
        <v>364789404</v>
      </c>
      <c r="J55" s="91">
        <f t="shared" si="7"/>
        <v>2406101607</v>
      </c>
      <c r="K55" s="91">
        <f t="shared" si="7"/>
        <v>1486871952</v>
      </c>
      <c r="L55" s="91">
        <f t="shared" si="7"/>
        <v>1603142000</v>
      </c>
      <c r="M55" s="93">
        <f t="shared" si="7"/>
        <v>5860904963</v>
      </c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132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40</v>
      </c>
      <c r="C9" s="77" t="s">
        <v>41</v>
      </c>
      <c r="D9" s="78">
        <v>334857795</v>
      </c>
      <c r="E9" s="79">
        <v>1285456564</v>
      </c>
      <c r="F9" s="79">
        <v>130688549</v>
      </c>
      <c r="G9" s="79">
        <v>131692000</v>
      </c>
      <c r="H9" s="80">
        <v>1882694908</v>
      </c>
      <c r="I9" s="78">
        <v>301015085</v>
      </c>
      <c r="J9" s="79">
        <v>914134260</v>
      </c>
      <c r="K9" s="79">
        <v>156645111</v>
      </c>
      <c r="L9" s="79">
        <v>376254000</v>
      </c>
      <c r="M9" s="81">
        <v>1748048456</v>
      </c>
    </row>
    <row r="10" spans="1:13" ht="13.5">
      <c r="A10" s="52"/>
      <c r="B10" s="82" t="s">
        <v>48</v>
      </c>
      <c r="C10" s="83"/>
      <c r="D10" s="84">
        <f aca="true" t="shared" si="0" ref="D10:M10">D9</f>
        <v>334857795</v>
      </c>
      <c r="E10" s="85">
        <f t="shared" si="0"/>
        <v>1285456564</v>
      </c>
      <c r="F10" s="85">
        <f t="shared" si="0"/>
        <v>130688549</v>
      </c>
      <c r="G10" s="85">
        <f t="shared" si="0"/>
        <v>131692000</v>
      </c>
      <c r="H10" s="86">
        <f t="shared" si="0"/>
        <v>1882694908</v>
      </c>
      <c r="I10" s="84">
        <f t="shared" si="0"/>
        <v>301015085</v>
      </c>
      <c r="J10" s="85">
        <f t="shared" si="0"/>
        <v>914134260</v>
      </c>
      <c r="K10" s="85">
        <f t="shared" si="0"/>
        <v>156645111</v>
      </c>
      <c r="L10" s="85">
        <f t="shared" si="0"/>
        <v>376254000</v>
      </c>
      <c r="M10" s="87">
        <f t="shared" si="0"/>
        <v>1748048456</v>
      </c>
    </row>
    <row r="11" spans="1:13" ht="13.5">
      <c r="A11" s="51" t="s">
        <v>49</v>
      </c>
      <c r="B11" s="76" t="s">
        <v>133</v>
      </c>
      <c r="C11" s="77" t="s">
        <v>134</v>
      </c>
      <c r="D11" s="78">
        <v>6587867</v>
      </c>
      <c r="E11" s="79">
        <v>4540475</v>
      </c>
      <c r="F11" s="79">
        <v>-5842943</v>
      </c>
      <c r="G11" s="79">
        <v>7380000</v>
      </c>
      <c r="H11" s="80">
        <v>12665399</v>
      </c>
      <c r="I11" s="78">
        <v>5927899</v>
      </c>
      <c r="J11" s="79">
        <v>8165782</v>
      </c>
      <c r="K11" s="79">
        <v>-5949768</v>
      </c>
      <c r="L11" s="79">
        <v>14213000</v>
      </c>
      <c r="M11" s="81">
        <v>22356913</v>
      </c>
    </row>
    <row r="12" spans="1:13" ht="13.5">
      <c r="A12" s="51" t="s">
        <v>49</v>
      </c>
      <c r="B12" s="76" t="s">
        <v>135</v>
      </c>
      <c r="C12" s="77" t="s">
        <v>136</v>
      </c>
      <c r="D12" s="78">
        <v>0</v>
      </c>
      <c r="E12" s="79">
        <v>0</v>
      </c>
      <c r="F12" s="79">
        <v>-8715000</v>
      </c>
      <c r="G12" s="79">
        <v>8715000</v>
      </c>
      <c r="H12" s="80">
        <v>0</v>
      </c>
      <c r="I12" s="78">
        <v>8493</v>
      </c>
      <c r="J12" s="79">
        <v>13604309</v>
      </c>
      <c r="K12" s="79">
        <v>202200</v>
      </c>
      <c r="L12" s="79">
        <v>800000</v>
      </c>
      <c r="M12" s="81">
        <v>14615002</v>
      </c>
    </row>
    <row r="13" spans="1:13" ht="13.5">
      <c r="A13" s="51" t="s">
        <v>49</v>
      </c>
      <c r="B13" s="76" t="s">
        <v>137</v>
      </c>
      <c r="C13" s="77" t="s">
        <v>138</v>
      </c>
      <c r="D13" s="78">
        <v>996809</v>
      </c>
      <c r="E13" s="79">
        <v>9925738</v>
      </c>
      <c r="F13" s="79">
        <v>-10121559</v>
      </c>
      <c r="G13" s="79">
        <v>12864000</v>
      </c>
      <c r="H13" s="80">
        <v>13664988</v>
      </c>
      <c r="I13" s="78">
        <v>1228989</v>
      </c>
      <c r="J13" s="79">
        <v>11325683</v>
      </c>
      <c r="K13" s="79">
        <v>5443965</v>
      </c>
      <c r="L13" s="79">
        <v>14750000</v>
      </c>
      <c r="M13" s="81">
        <v>32748637</v>
      </c>
    </row>
    <row r="14" spans="1:13" ht="13.5">
      <c r="A14" s="51" t="s">
        <v>64</v>
      </c>
      <c r="B14" s="76" t="s">
        <v>139</v>
      </c>
      <c r="C14" s="77" t="s">
        <v>140</v>
      </c>
      <c r="D14" s="78">
        <v>0</v>
      </c>
      <c r="E14" s="79">
        <v>0</v>
      </c>
      <c r="F14" s="79">
        <v>37102917</v>
      </c>
      <c r="G14" s="79">
        <v>1023000</v>
      </c>
      <c r="H14" s="80">
        <v>38125917</v>
      </c>
      <c r="I14" s="78">
        <v>0</v>
      </c>
      <c r="J14" s="79">
        <v>0</v>
      </c>
      <c r="K14" s="79">
        <v>10248103</v>
      </c>
      <c r="L14" s="79">
        <v>953000</v>
      </c>
      <c r="M14" s="81">
        <v>11201103</v>
      </c>
    </row>
    <row r="15" spans="1:13" ht="13.5">
      <c r="A15" s="52"/>
      <c r="B15" s="82" t="s">
        <v>141</v>
      </c>
      <c r="C15" s="83"/>
      <c r="D15" s="84">
        <f aca="true" t="shared" si="1" ref="D15:M15">SUM(D11:D14)</f>
        <v>7584676</v>
      </c>
      <c r="E15" s="85">
        <f t="shared" si="1"/>
        <v>14466213</v>
      </c>
      <c r="F15" s="85">
        <f t="shared" si="1"/>
        <v>12423415</v>
      </c>
      <c r="G15" s="85">
        <f t="shared" si="1"/>
        <v>29982000</v>
      </c>
      <c r="H15" s="86">
        <f t="shared" si="1"/>
        <v>64456304</v>
      </c>
      <c r="I15" s="84">
        <f t="shared" si="1"/>
        <v>7165381</v>
      </c>
      <c r="J15" s="85">
        <f t="shared" si="1"/>
        <v>33095774</v>
      </c>
      <c r="K15" s="85">
        <f t="shared" si="1"/>
        <v>9944500</v>
      </c>
      <c r="L15" s="85">
        <f t="shared" si="1"/>
        <v>30716000</v>
      </c>
      <c r="M15" s="87">
        <f t="shared" si="1"/>
        <v>80921655</v>
      </c>
    </row>
    <row r="16" spans="1:13" ht="13.5">
      <c r="A16" s="51" t="s">
        <v>49</v>
      </c>
      <c r="B16" s="76" t="s">
        <v>142</v>
      </c>
      <c r="C16" s="77" t="s">
        <v>143</v>
      </c>
      <c r="D16" s="78">
        <v>20224343</v>
      </c>
      <c r="E16" s="79">
        <v>30906985</v>
      </c>
      <c r="F16" s="79">
        <v>-6151605</v>
      </c>
      <c r="G16" s="79">
        <v>6250000</v>
      </c>
      <c r="H16" s="80">
        <v>51229723</v>
      </c>
      <c r="I16" s="78">
        <v>19383635</v>
      </c>
      <c r="J16" s="79">
        <v>26807018</v>
      </c>
      <c r="K16" s="79">
        <v>-3251948</v>
      </c>
      <c r="L16" s="79">
        <v>6800000</v>
      </c>
      <c r="M16" s="81">
        <v>49738705</v>
      </c>
    </row>
    <row r="17" spans="1:13" ht="13.5">
      <c r="A17" s="51" t="s">
        <v>49</v>
      </c>
      <c r="B17" s="76" t="s">
        <v>144</v>
      </c>
      <c r="C17" s="77" t="s">
        <v>145</v>
      </c>
      <c r="D17" s="78">
        <v>11423</v>
      </c>
      <c r="E17" s="79">
        <v>11631906</v>
      </c>
      <c r="F17" s="79">
        <v>11052671</v>
      </c>
      <c r="G17" s="79">
        <v>7653000</v>
      </c>
      <c r="H17" s="80">
        <v>30349000</v>
      </c>
      <c r="I17" s="78">
        <v>-723</v>
      </c>
      <c r="J17" s="79">
        <v>1208075</v>
      </c>
      <c r="K17" s="79">
        <v>-8946171</v>
      </c>
      <c r="L17" s="79">
        <v>11750000</v>
      </c>
      <c r="M17" s="81">
        <v>4011181</v>
      </c>
    </row>
    <row r="18" spans="1:13" ht="13.5">
      <c r="A18" s="51" t="s">
        <v>49</v>
      </c>
      <c r="B18" s="76" t="s">
        <v>146</v>
      </c>
      <c r="C18" s="77" t="s">
        <v>147</v>
      </c>
      <c r="D18" s="78">
        <v>2808430</v>
      </c>
      <c r="E18" s="79">
        <v>14654135</v>
      </c>
      <c r="F18" s="79">
        <v>22544349</v>
      </c>
      <c r="G18" s="79">
        <v>395000</v>
      </c>
      <c r="H18" s="80">
        <v>40401914</v>
      </c>
      <c r="I18" s="78">
        <v>2216917</v>
      </c>
      <c r="J18" s="79">
        <v>11780853</v>
      </c>
      <c r="K18" s="79">
        <v>52014067</v>
      </c>
      <c r="L18" s="79">
        <v>300000</v>
      </c>
      <c r="M18" s="81">
        <v>66311837</v>
      </c>
    </row>
    <row r="19" spans="1:13" ht="13.5">
      <c r="A19" s="51" t="s">
        <v>49</v>
      </c>
      <c r="B19" s="76" t="s">
        <v>148</v>
      </c>
      <c r="C19" s="77" t="s">
        <v>149</v>
      </c>
      <c r="D19" s="78">
        <v>83317059</v>
      </c>
      <c r="E19" s="79">
        <v>317371909</v>
      </c>
      <c r="F19" s="79">
        <v>177970352</v>
      </c>
      <c r="G19" s="79">
        <v>16314000</v>
      </c>
      <c r="H19" s="80">
        <v>594973320</v>
      </c>
      <c r="I19" s="78">
        <v>76091573</v>
      </c>
      <c r="J19" s="79">
        <v>318416669</v>
      </c>
      <c r="K19" s="79">
        <v>163323289</v>
      </c>
      <c r="L19" s="79">
        <v>14075000</v>
      </c>
      <c r="M19" s="81">
        <v>571906531</v>
      </c>
    </row>
    <row r="20" spans="1:13" ht="13.5">
      <c r="A20" s="51" t="s">
        <v>49</v>
      </c>
      <c r="B20" s="76" t="s">
        <v>150</v>
      </c>
      <c r="C20" s="77" t="s">
        <v>151</v>
      </c>
      <c r="D20" s="78">
        <v>3770134</v>
      </c>
      <c r="E20" s="79">
        <v>1286368</v>
      </c>
      <c r="F20" s="79">
        <v>27649554</v>
      </c>
      <c r="G20" s="79">
        <v>7712000</v>
      </c>
      <c r="H20" s="80">
        <v>40418056</v>
      </c>
      <c r="I20" s="78">
        <v>5622179</v>
      </c>
      <c r="J20" s="79">
        <v>39849176</v>
      </c>
      <c r="K20" s="79">
        <v>71469443</v>
      </c>
      <c r="L20" s="79">
        <v>2410000</v>
      </c>
      <c r="M20" s="81">
        <v>119350798</v>
      </c>
    </row>
    <row r="21" spans="1:13" ht="13.5">
      <c r="A21" s="51" t="s">
        <v>64</v>
      </c>
      <c r="B21" s="76" t="s">
        <v>152</v>
      </c>
      <c r="C21" s="77" t="s">
        <v>153</v>
      </c>
      <c r="D21" s="78">
        <v>0</v>
      </c>
      <c r="E21" s="79">
        <v>0</v>
      </c>
      <c r="F21" s="79">
        <v>33872887</v>
      </c>
      <c r="G21" s="79">
        <v>1025000</v>
      </c>
      <c r="H21" s="80">
        <v>34897887</v>
      </c>
      <c r="I21" s="78">
        <v>0</v>
      </c>
      <c r="J21" s="79">
        <v>0</v>
      </c>
      <c r="K21" s="79">
        <v>72631519</v>
      </c>
      <c r="L21" s="79">
        <v>984000</v>
      </c>
      <c r="M21" s="81">
        <v>73615519</v>
      </c>
    </row>
    <row r="22" spans="1:13" ht="13.5">
      <c r="A22" s="52"/>
      <c r="B22" s="82" t="s">
        <v>154</v>
      </c>
      <c r="C22" s="83"/>
      <c r="D22" s="84">
        <f aca="true" t="shared" si="2" ref="D22:M22">SUM(D16:D21)</f>
        <v>110131389</v>
      </c>
      <c r="E22" s="85">
        <f t="shared" si="2"/>
        <v>375851303</v>
      </c>
      <c r="F22" s="85">
        <f t="shared" si="2"/>
        <v>266938208</v>
      </c>
      <c r="G22" s="85">
        <f t="shared" si="2"/>
        <v>39349000</v>
      </c>
      <c r="H22" s="86">
        <f t="shared" si="2"/>
        <v>792269900</v>
      </c>
      <c r="I22" s="84">
        <f t="shared" si="2"/>
        <v>103313581</v>
      </c>
      <c r="J22" s="85">
        <f t="shared" si="2"/>
        <v>398061791</v>
      </c>
      <c r="K22" s="85">
        <f t="shared" si="2"/>
        <v>347240199</v>
      </c>
      <c r="L22" s="85">
        <f t="shared" si="2"/>
        <v>36319000</v>
      </c>
      <c r="M22" s="87">
        <f t="shared" si="2"/>
        <v>884934571</v>
      </c>
    </row>
    <row r="23" spans="1:13" ht="13.5">
      <c r="A23" s="51" t="s">
        <v>49</v>
      </c>
      <c r="B23" s="76" t="s">
        <v>155</v>
      </c>
      <c r="C23" s="77" t="s">
        <v>156</v>
      </c>
      <c r="D23" s="78">
        <v>14426329</v>
      </c>
      <c r="E23" s="79">
        <v>52148454</v>
      </c>
      <c r="F23" s="79">
        <v>98342833</v>
      </c>
      <c r="G23" s="79">
        <v>34947000</v>
      </c>
      <c r="H23" s="80">
        <v>199864616</v>
      </c>
      <c r="I23" s="78">
        <v>16226496</v>
      </c>
      <c r="J23" s="79">
        <v>56352459</v>
      </c>
      <c r="K23" s="79">
        <v>34657694</v>
      </c>
      <c r="L23" s="79">
        <v>19837000</v>
      </c>
      <c r="M23" s="81">
        <v>127073649</v>
      </c>
    </row>
    <row r="24" spans="1:13" ht="13.5">
      <c r="A24" s="51" t="s">
        <v>49</v>
      </c>
      <c r="B24" s="76" t="s">
        <v>157</v>
      </c>
      <c r="C24" s="77" t="s">
        <v>158</v>
      </c>
      <c r="D24" s="78">
        <v>29914449</v>
      </c>
      <c r="E24" s="79">
        <v>87349145</v>
      </c>
      <c r="F24" s="79">
        <v>49081795</v>
      </c>
      <c r="G24" s="79">
        <v>10520000</v>
      </c>
      <c r="H24" s="80">
        <v>176865389</v>
      </c>
      <c r="I24" s="78">
        <v>27022510</v>
      </c>
      <c r="J24" s="79">
        <v>80753407</v>
      </c>
      <c r="K24" s="79">
        <v>48710820</v>
      </c>
      <c r="L24" s="79">
        <v>8150000</v>
      </c>
      <c r="M24" s="81">
        <v>164636737</v>
      </c>
    </row>
    <row r="25" spans="1:13" ht="13.5">
      <c r="A25" s="51" t="s">
        <v>49</v>
      </c>
      <c r="B25" s="76" t="s">
        <v>159</v>
      </c>
      <c r="C25" s="77" t="s">
        <v>160</v>
      </c>
      <c r="D25" s="78">
        <v>3870506</v>
      </c>
      <c r="E25" s="79">
        <v>31378941</v>
      </c>
      <c r="F25" s="79">
        <v>31893964</v>
      </c>
      <c r="G25" s="79">
        <v>6825000</v>
      </c>
      <c r="H25" s="80">
        <v>73968411</v>
      </c>
      <c r="I25" s="78">
        <v>4737039</v>
      </c>
      <c r="J25" s="79">
        <v>36840545</v>
      </c>
      <c r="K25" s="79">
        <v>47069016</v>
      </c>
      <c r="L25" s="79">
        <v>4526000</v>
      </c>
      <c r="M25" s="81">
        <v>93172600</v>
      </c>
    </row>
    <row r="26" spans="1:13" ht="13.5">
      <c r="A26" s="51" t="s">
        <v>49</v>
      </c>
      <c r="B26" s="76" t="s">
        <v>161</v>
      </c>
      <c r="C26" s="77" t="s">
        <v>162</v>
      </c>
      <c r="D26" s="78">
        <v>45328086</v>
      </c>
      <c r="E26" s="79">
        <v>67213527</v>
      </c>
      <c r="F26" s="79">
        <v>383871554</v>
      </c>
      <c r="G26" s="79">
        <v>18307000</v>
      </c>
      <c r="H26" s="80">
        <v>514720167</v>
      </c>
      <c r="I26" s="78">
        <v>38416021</v>
      </c>
      <c r="J26" s="79">
        <v>80737351</v>
      </c>
      <c r="K26" s="79">
        <v>131432278</v>
      </c>
      <c r="L26" s="79">
        <v>19141000</v>
      </c>
      <c r="M26" s="81">
        <v>269726650</v>
      </c>
    </row>
    <row r="27" spans="1:13" ht="13.5">
      <c r="A27" s="51" t="s">
        <v>49</v>
      </c>
      <c r="B27" s="76" t="s">
        <v>163</v>
      </c>
      <c r="C27" s="77" t="s">
        <v>164</v>
      </c>
      <c r="D27" s="78">
        <v>1903804</v>
      </c>
      <c r="E27" s="79">
        <v>9934439</v>
      </c>
      <c r="F27" s="79">
        <v>2355081</v>
      </c>
      <c r="G27" s="79">
        <v>3448000</v>
      </c>
      <c r="H27" s="80">
        <v>17641324</v>
      </c>
      <c r="I27" s="78">
        <v>1637119</v>
      </c>
      <c r="J27" s="79">
        <v>1988113</v>
      </c>
      <c r="K27" s="79">
        <v>-413441</v>
      </c>
      <c r="L27" s="79">
        <v>4000000</v>
      </c>
      <c r="M27" s="81">
        <v>7211791</v>
      </c>
    </row>
    <row r="28" spans="1:13" ht="13.5">
      <c r="A28" s="51" t="s">
        <v>49</v>
      </c>
      <c r="B28" s="76" t="s">
        <v>165</v>
      </c>
      <c r="C28" s="77" t="s">
        <v>166</v>
      </c>
      <c r="D28" s="78">
        <v>3240732</v>
      </c>
      <c r="E28" s="79">
        <v>15528169</v>
      </c>
      <c r="F28" s="79">
        <v>3112404</v>
      </c>
      <c r="G28" s="79">
        <v>960000</v>
      </c>
      <c r="H28" s="80">
        <v>22841305</v>
      </c>
      <c r="I28" s="78">
        <v>18002331</v>
      </c>
      <c r="J28" s="79">
        <v>21617698</v>
      </c>
      <c r="K28" s="79">
        <v>14851516</v>
      </c>
      <c r="L28" s="79">
        <v>8339000</v>
      </c>
      <c r="M28" s="81">
        <v>62810545</v>
      </c>
    </row>
    <row r="29" spans="1:13" ht="13.5">
      <c r="A29" s="51" t="s">
        <v>64</v>
      </c>
      <c r="B29" s="76" t="s">
        <v>167</v>
      </c>
      <c r="C29" s="77" t="s">
        <v>168</v>
      </c>
      <c r="D29" s="78">
        <v>0</v>
      </c>
      <c r="E29" s="79">
        <v>0</v>
      </c>
      <c r="F29" s="79">
        <v>-798719</v>
      </c>
      <c r="G29" s="79">
        <v>3272000</v>
      </c>
      <c r="H29" s="80">
        <v>2473281</v>
      </c>
      <c r="I29" s="78">
        <v>0</v>
      </c>
      <c r="J29" s="79">
        <v>0</v>
      </c>
      <c r="K29" s="79">
        <v>390568188</v>
      </c>
      <c r="L29" s="79">
        <v>3075000</v>
      </c>
      <c r="M29" s="81">
        <v>393643188</v>
      </c>
    </row>
    <row r="30" spans="1:13" ht="13.5">
      <c r="A30" s="52"/>
      <c r="B30" s="82" t="s">
        <v>169</v>
      </c>
      <c r="C30" s="83"/>
      <c r="D30" s="84">
        <f aca="true" t="shared" si="3" ref="D30:M30">SUM(D23:D29)</f>
        <v>98683906</v>
      </c>
      <c r="E30" s="85">
        <f t="shared" si="3"/>
        <v>263552675</v>
      </c>
      <c r="F30" s="85">
        <f t="shared" si="3"/>
        <v>567858912</v>
      </c>
      <c r="G30" s="85">
        <f t="shared" si="3"/>
        <v>78279000</v>
      </c>
      <c r="H30" s="86">
        <f t="shared" si="3"/>
        <v>1008374493</v>
      </c>
      <c r="I30" s="84">
        <f t="shared" si="3"/>
        <v>106041516</v>
      </c>
      <c r="J30" s="85">
        <f t="shared" si="3"/>
        <v>278289573</v>
      </c>
      <c r="K30" s="85">
        <f t="shared" si="3"/>
        <v>666876071</v>
      </c>
      <c r="L30" s="85">
        <f t="shared" si="3"/>
        <v>67068000</v>
      </c>
      <c r="M30" s="87">
        <f t="shared" si="3"/>
        <v>1118275160</v>
      </c>
    </row>
    <row r="31" spans="1:13" ht="13.5">
      <c r="A31" s="51" t="s">
        <v>49</v>
      </c>
      <c r="B31" s="76" t="s">
        <v>170</v>
      </c>
      <c r="C31" s="77" t="s">
        <v>171</v>
      </c>
      <c r="D31" s="78">
        <v>17875725</v>
      </c>
      <c r="E31" s="79">
        <v>110386757</v>
      </c>
      <c r="F31" s="79">
        <v>61334574</v>
      </c>
      <c r="G31" s="79">
        <v>2750000</v>
      </c>
      <c r="H31" s="80">
        <v>192347056</v>
      </c>
      <c r="I31" s="78">
        <v>14462288</v>
      </c>
      <c r="J31" s="79">
        <v>104901783</v>
      </c>
      <c r="K31" s="79">
        <v>35289987</v>
      </c>
      <c r="L31" s="79">
        <v>22040000</v>
      </c>
      <c r="M31" s="81">
        <v>176694058</v>
      </c>
    </row>
    <row r="32" spans="1:13" ht="13.5">
      <c r="A32" s="51" t="s">
        <v>49</v>
      </c>
      <c r="B32" s="76" t="s">
        <v>172</v>
      </c>
      <c r="C32" s="77" t="s">
        <v>173</v>
      </c>
      <c r="D32" s="78">
        <v>23430449</v>
      </c>
      <c r="E32" s="79">
        <v>147401342</v>
      </c>
      <c r="F32" s="79">
        <v>26686763</v>
      </c>
      <c r="G32" s="79">
        <v>23762000</v>
      </c>
      <c r="H32" s="80">
        <v>221280554</v>
      </c>
      <c r="I32" s="78">
        <v>19630586</v>
      </c>
      <c r="J32" s="79">
        <v>96224546</v>
      </c>
      <c r="K32" s="79">
        <v>54433573</v>
      </c>
      <c r="L32" s="79">
        <v>6500000</v>
      </c>
      <c r="M32" s="81">
        <v>176788705</v>
      </c>
    </row>
    <row r="33" spans="1:13" ht="13.5">
      <c r="A33" s="51" t="s">
        <v>49</v>
      </c>
      <c r="B33" s="76" t="s">
        <v>174</v>
      </c>
      <c r="C33" s="77" t="s">
        <v>175</v>
      </c>
      <c r="D33" s="78">
        <v>44493113</v>
      </c>
      <c r="E33" s="79">
        <v>188969197</v>
      </c>
      <c r="F33" s="79">
        <v>56206017</v>
      </c>
      <c r="G33" s="79">
        <v>9796000</v>
      </c>
      <c r="H33" s="80">
        <v>299464327</v>
      </c>
      <c r="I33" s="78">
        <v>33194868</v>
      </c>
      <c r="J33" s="79">
        <v>178724115</v>
      </c>
      <c r="K33" s="79">
        <v>53315189</v>
      </c>
      <c r="L33" s="79">
        <v>7450000</v>
      </c>
      <c r="M33" s="81">
        <v>272684172</v>
      </c>
    </row>
    <row r="34" spans="1:13" ht="13.5">
      <c r="A34" s="51" t="s">
        <v>49</v>
      </c>
      <c r="B34" s="76" t="s">
        <v>176</v>
      </c>
      <c r="C34" s="77" t="s">
        <v>177</v>
      </c>
      <c r="D34" s="78">
        <v>0</v>
      </c>
      <c r="E34" s="79">
        <v>0</v>
      </c>
      <c r="F34" s="79">
        <v>-10050000</v>
      </c>
      <c r="G34" s="79">
        <v>10050000</v>
      </c>
      <c r="H34" s="80">
        <v>0</v>
      </c>
      <c r="I34" s="78">
        <v>1675161</v>
      </c>
      <c r="J34" s="79">
        <v>5851234</v>
      </c>
      <c r="K34" s="79">
        <v>16675337</v>
      </c>
      <c r="L34" s="79">
        <v>7000000</v>
      </c>
      <c r="M34" s="81">
        <v>31201732</v>
      </c>
    </row>
    <row r="35" spans="1:13" ht="13.5">
      <c r="A35" s="51" t="s">
        <v>64</v>
      </c>
      <c r="B35" s="76" t="s">
        <v>178</v>
      </c>
      <c r="C35" s="77" t="s">
        <v>179</v>
      </c>
      <c r="D35" s="78">
        <v>0</v>
      </c>
      <c r="E35" s="79">
        <v>0</v>
      </c>
      <c r="F35" s="79">
        <v>38596006</v>
      </c>
      <c r="G35" s="79">
        <v>3695000</v>
      </c>
      <c r="H35" s="80">
        <v>42291006</v>
      </c>
      <c r="I35" s="78">
        <v>0</v>
      </c>
      <c r="J35" s="79">
        <v>0</v>
      </c>
      <c r="K35" s="79">
        <v>37413158</v>
      </c>
      <c r="L35" s="79">
        <v>656000</v>
      </c>
      <c r="M35" s="81">
        <v>38069158</v>
      </c>
    </row>
    <row r="36" spans="1:13" ht="13.5">
      <c r="A36" s="52"/>
      <c r="B36" s="82" t="s">
        <v>180</v>
      </c>
      <c r="C36" s="83"/>
      <c r="D36" s="84">
        <f aca="true" t="shared" si="4" ref="D36:M36">SUM(D31:D35)</f>
        <v>85799287</v>
      </c>
      <c r="E36" s="85">
        <f t="shared" si="4"/>
        <v>446757296</v>
      </c>
      <c r="F36" s="85">
        <f t="shared" si="4"/>
        <v>172773360</v>
      </c>
      <c r="G36" s="85">
        <f t="shared" si="4"/>
        <v>50053000</v>
      </c>
      <c r="H36" s="86">
        <f t="shared" si="4"/>
        <v>755382943</v>
      </c>
      <c r="I36" s="84">
        <f t="shared" si="4"/>
        <v>68962903</v>
      </c>
      <c r="J36" s="85">
        <f t="shared" si="4"/>
        <v>385701678</v>
      </c>
      <c r="K36" s="85">
        <f t="shared" si="4"/>
        <v>197127244</v>
      </c>
      <c r="L36" s="85">
        <f t="shared" si="4"/>
        <v>43646000</v>
      </c>
      <c r="M36" s="87">
        <f t="shared" si="4"/>
        <v>695437825</v>
      </c>
    </row>
    <row r="37" spans="1:13" ht="13.5">
      <c r="A37" s="53"/>
      <c r="B37" s="88" t="s">
        <v>181</v>
      </c>
      <c r="C37" s="89"/>
      <c r="D37" s="90">
        <f aca="true" t="shared" si="5" ref="D37:M37">SUM(D9,D11:D14,D16:D21,D23:D29,D31:D35)</f>
        <v>637057053</v>
      </c>
      <c r="E37" s="91">
        <f t="shared" si="5"/>
        <v>2386084051</v>
      </c>
      <c r="F37" s="91">
        <f t="shared" si="5"/>
        <v>1150682444</v>
      </c>
      <c r="G37" s="91">
        <f t="shared" si="5"/>
        <v>329355000</v>
      </c>
      <c r="H37" s="92">
        <f t="shared" si="5"/>
        <v>4503178548</v>
      </c>
      <c r="I37" s="90">
        <f t="shared" si="5"/>
        <v>586498466</v>
      </c>
      <c r="J37" s="91">
        <f t="shared" si="5"/>
        <v>2009283076</v>
      </c>
      <c r="K37" s="91">
        <f t="shared" si="5"/>
        <v>1377833125</v>
      </c>
      <c r="L37" s="91">
        <f t="shared" si="5"/>
        <v>554003000</v>
      </c>
      <c r="M37" s="93">
        <f t="shared" si="5"/>
        <v>4527617667</v>
      </c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182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34</v>
      </c>
      <c r="C9" s="77" t="s">
        <v>35</v>
      </c>
      <c r="D9" s="78">
        <v>1476781408</v>
      </c>
      <c r="E9" s="79">
        <v>4949297393</v>
      </c>
      <c r="F9" s="79">
        <v>228883585</v>
      </c>
      <c r="G9" s="79">
        <v>380640000</v>
      </c>
      <c r="H9" s="80">
        <v>7035602386</v>
      </c>
      <c r="I9" s="78">
        <v>1340805966</v>
      </c>
      <c r="J9" s="79">
        <v>4717450616</v>
      </c>
      <c r="K9" s="79">
        <v>1311761154</v>
      </c>
      <c r="L9" s="79">
        <v>410826000</v>
      </c>
      <c r="M9" s="81">
        <v>7780843736</v>
      </c>
    </row>
    <row r="10" spans="1:13" ht="13.5">
      <c r="A10" s="51" t="s">
        <v>47</v>
      </c>
      <c r="B10" s="76" t="s">
        <v>38</v>
      </c>
      <c r="C10" s="77" t="s">
        <v>39</v>
      </c>
      <c r="D10" s="78">
        <v>3211383295</v>
      </c>
      <c r="E10" s="79">
        <v>7568704849</v>
      </c>
      <c r="F10" s="79">
        <v>4986455557</v>
      </c>
      <c r="G10" s="79">
        <v>560049000</v>
      </c>
      <c r="H10" s="80">
        <v>16326592701</v>
      </c>
      <c r="I10" s="78">
        <v>3038113160</v>
      </c>
      <c r="J10" s="79">
        <v>6721883312</v>
      </c>
      <c r="K10" s="79">
        <v>3216416849</v>
      </c>
      <c r="L10" s="79">
        <v>671052000</v>
      </c>
      <c r="M10" s="81">
        <v>13647465321</v>
      </c>
    </row>
    <row r="11" spans="1:13" ht="13.5">
      <c r="A11" s="51" t="s">
        <v>47</v>
      </c>
      <c r="B11" s="76" t="s">
        <v>44</v>
      </c>
      <c r="C11" s="77" t="s">
        <v>45</v>
      </c>
      <c r="D11" s="78">
        <v>1879039639</v>
      </c>
      <c r="E11" s="79">
        <v>4806125886</v>
      </c>
      <c r="F11" s="79">
        <v>2295941223</v>
      </c>
      <c r="G11" s="79">
        <v>341192000</v>
      </c>
      <c r="H11" s="80">
        <v>9322298748</v>
      </c>
      <c r="I11" s="78">
        <v>1786507725</v>
      </c>
      <c r="J11" s="79">
        <v>4153425590</v>
      </c>
      <c r="K11" s="79">
        <v>1653677736</v>
      </c>
      <c r="L11" s="79">
        <v>425181000</v>
      </c>
      <c r="M11" s="81">
        <v>8018792051</v>
      </c>
    </row>
    <row r="12" spans="1:13" ht="13.5">
      <c r="A12" s="52"/>
      <c r="B12" s="82" t="s">
        <v>48</v>
      </c>
      <c r="C12" s="83"/>
      <c r="D12" s="84">
        <f aca="true" t="shared" si="0" ref="D12:M12">SUM(D9:D11)</f>
        <v>6567204342</v>
      </c>
      <c r="E12" s="85">
        <f t="shared" si="0"/>
        <v>17324128128</v>
      </c>
      <c r="F12" s="85">
        <f t="shared" si="0"/>
        <v>7511280365</v>
      </c>
      <c r="G12" s="85">
        <f t="shared" si="0"/>
        <v>1281881000</v>
      </c>
      <c r="H12" s="86">
        <f t="shared" si="0"/>
        <v>32684493835</v>
      </c>
      <c r="I12" s="84">
        <f t="shared" si="0"/>
        <v>6165426851</v>
      </c>
      <c r="J12" s="85">
        <f t="shared" si="0"/>
        <v>15592759518</v>
      </c>
      <c r="K12" s="85">
        <f t="shared" si="0"/>
        <v>6181855739</v>
      </c>
      <c r="L12" s="85">
        <f t="shared" si="0"/>
        <v>1507059000</v>
      </c>
      <c r="M12" s="87">
        <f t="shared" si="0"/>
        <v>29447101108</v>
      </c>
    </row>
    <row r="13" spans="1:13" ht="13.5">
      <c r="A13" s="51" t="s">
        <v>49</v>
      </c>
      <c r="B13" s="76" t="s">
        <v>183</v>
      </c>
      <c r="C13" s="77" t="s">
        <v>184</v>
      </c>
      <c r="D13" s="78">
        <v>224714400</v>
      </c>
      <c r="E13" s="79">
        <v>938233069</v>
      </c>
      <c r="F13" s="79">
        <v>261873218</v>
      </c>
      <c r="G13" s="79">
        <v>4067000</v>
      </c>
      <c r="H13" s="80">
        <v>1428887687</v>
      </c>
      <c r="I13" s="78">
        <v>214514144</v>
      </c>
      <c r="J13" s="79">
        <v>791593047</v>
      </c>
      <c r="K13" s="79">
        <v>227153952</v>
      </c>
      <c r="L13" s="79">
        <v>5823000</v>
      </c>
      <c r="M13" s="81">
        <v>1239084143</v>
      </c>
    </row>
    <row r="14" spans="1:13" ht="13.5">
      <c r="A14" s="51" t="s">
        <v>49</v>
      </c>
      <c r="B14" s="76" t="s">
        <v>185</v>
      </c>
      <c r="C14" s="77" t="s">
        <v>186</v>
      </c>
      <c r="D14" s="78">
        <v>58386447</v>
      </c>
      <c r="E14" s="79">
        <v>159536765</v>
      </c>
      <c r="F14" s="79">
        <v>23567064</v>
      </c>
      <c r="G14" s="79">
        <v>24568000</v>
      </c>
      <c r="H14" s="80">
        <v>266058276</v>
      </c>
      <c r="I14" s="78">
        <v>54254630</v>
      </c>
      <c r="J14" s="79">
        <v>159318472</v>
      </c>
      <c r="K14" s="79">
        <v>13696618</v>
      </c>
      <c r="L14" s="79">
        <v>19807000</v>
      </c>
      <c r="M14" s="81">
        <v>247076720</v>
      </c>
    </row>
    <row r="15" spans="1:13" ht="13.5">
      <c r="A15" s="51" t="s">
        <v>49</v>
      </c>
      <c r="B15" s="76" t="s">
        <v>187</v>
      </c>
      <c r="C15" s="77" t="s">
        <v>188</v>
      </c>
      <c r="D15" s="78">
        <v>33622420</v>
      </c>
      <c r="E15" s="79">
        <v>138114551</v>
      </c>
      <c r="F15" s="79">
        <v>34819534</v>
      </c>
      <c r="G15" s="79">
        <v>12438000</v>
      </c>
      <c r="H15" s="80">
        <v>218994505</v>
      </c>
      <c r="I15" s="78">
        <v>27500682</v>
      </c>
      <c r="J15" s="79">
        <v>109623022</v>
      </c>
      <c r="K15" s="79">
        <v>37213614</v>
      </c>
      <c r="L15" s="79">
        <v>7048000</v>
      </c>
      <c r="M15" s="81">
        <v>181385318</v>
      </c>
    </row>
    <row r="16" spans="1:13" ht="13.5">
      <c r="A16" s="51" t="s">
        <v>64</v>
      </c>
      <c r="B16" s="76" t="s">
        <v>189</v>
      </c>
      <c r="C16" s="77" t="s">
        <v>190</v>
      </c>
      <c r="D16" s="78">
        <v>0</v>
      </c>
      <c r="E16" s="79">
        <v>0</v>
      </c>
      <c r="F16" s="79">
        <v>93723899</v>
      </c>
      <c r="G16" s="79">
        <v>1125000</v>
      </c>
      <c r="H16" s="80">
        <v>94848899</v>
      </c>
      <c r="I16" s="78">
        <v>0</v>
      </c>
      <c r="J16" s="79">
        <v>0</v>
      </c>
      <c r="K16" s="79">
        <v>87364920</v>
      </c>
      <c r="L16" s="79">
        <v>1481000</v>
      </c>
      <c r="M16" s="81">
        <v>88845920</v>
      </c>
    </row>
    <row r="17" spans="1:13" ht="13.5">
      <c r="A17" s="52"/>
      <c r="B17" s="82" t="s">
        <v>191</v>
      </c>
      <c r="C17" s="83"/>
      <c r="D17" s="84">
        <f aca="true" t="shared" si="1" ref="D17:M17">SUM(D13:D16)</f>
        <v>316723267</v>
      </c>
      <c r="E17" s="85">
        <f t="shared" si="1"/>
        <v>1235884385</v>
      </c>
      <c r="F17" s="85">
        <f t="shared" si="1"/>
        <v>413983715</v>
      </c>
      <c r="G17" s="85">
        <f t="shared" si="1"/>
        <v>42198000</v>
      </c>
      <c r="H17" s="86">
        <f t="shared" si="1"/>
        <v>2008789367</v>
      </c>
      <c r="I17" s="84">
        <f t="shared" si="1"/>
        <v>296269456</v>
      </c>
      <c r="J17" s="85">
        <f t="shared" si="1"/>
        <v>1060534541</v>
      </c>
      <c r="K17" s="85">
        <f t="shared" si="1"/>
        <v>365429104</v>
      </c>
      <c r="L17" s="85">
        <f t="shared" si="1"/>
        <v>34159000</v>
      </c>
      <c r="M17" s="87">
        <f t="shared" si="1"/>
        <v>1756392101</v>
      </c>
    </row>
    <row r="18" spans="1:13" ht="13.5">
      <c r="A18" s="51" t="s">
        <v>49</v>
      </c>
      <c r="B18" s="76" t="s">
        <v>192</v>
      </c>
      <c r="C18" s="77" t="s">
        <v>193</v>
      </c>
      <c r="D18" s="78">
        <v>136447931</v>
      </c>
      <c r="E18" s="79">
        <v>412501637</v>
      </c>
      <c r="F18" s="79">
        <v>17497249</v>
      </c>
      <c r="G18" s="79">
        <v>113232000</v>
      </c>
      <c r="H18" s="80">
        <v>679678817</v>
      </c>
      <c r="I18" s="78">
        <v>144788585</v>
      </c>
      <c r="J18" s="79">
        <v>377603701</v>
      </c>
      <c r="K18" s="79">
        <v>216311597</v>
      </c>
      <c r="L18" s="79">
        <v>72372000</v>
      </c>
      <c r="M18" s="81">
        <v>811075883</v>
      </c>
    </row>
    <row r="19" spans="1:13" ht="13.5">
      <c r="A19" s="51" t="s">
        <v>49</v>
      </c>
      <c r="B19" s="76" t="s">
        <v>194</v>
      </c>
      <c r="C19" s="77" t="s">
        <v>195</v>
      </c>
      <c r="D19" s="78">
        <v>132722622</v>
      </c>
      <c r="E19" s="79">
        <v>172210944</v>
      </c>
      <c r="F19" s="79">
        <v>87183601</v>
      </c>
      <c r="G19" s="79">
        <v>17342000</v>
      </c>
      <c r="H19" s="80">
        <v>409459167</v>
      </c>
      <c r="I19" s="78">
        <v>44340556</v>
      </c>
      <c r="J19" s="79">
        <v>187130869</v>
      </c>
      <c r="K19" s="79">
        <v>52721901</v>
      </c>
      <c r="L19" s="79">
        <v>20885000</v>
      </c>
      <c r="M19" s="81">
        <v>305078326</v>
      </c>
    </row>
    <row r="20" spans="1:13" ht="13.5">
      <c r="A20" s="51" t="s">
        <v>49</v>
      </c>
      <c r="B20" s="76" t="s">
        <v>196</v>
      </c>
      <c r="C20" s="77" t="s">
        <v>197</v>
      </c>
      <c r="D20" s="78">
        <v>50354140</v>
      </c>
      <c r="E20" s="79">
        <v>254868577</v>
      </c>
      <c r="F20" s="79">
        <v>81057045</v>
      </c>
      <c r="G20" s="79">
        <v>22927000</v>
      </c>
      <c r="H20" s="80">
        <v>409206762</v>
      </c>
      <c r="I20" s="78">
        <v>43259105</v>
      </c>
      <c r="J20" s="79">
        <v>244873229</v>
      </c>
      <c r="K20" s="79">
        <v>96853939</v>
      </c>
      <c r="L20" s="79">
        <v>17640000</v>
      </c>
      <c r="M20" s="81">
        <v>402626273</v>
      </c>
    </row>
    <row r="21" spans="1:13" ht="13.5">
      <c r="A21" s="51" t="s">
        <v>64</v>
      </c>
      <c r="B21" s="76" t="s">
        <v>198</v>
      </c>
      <c r="C21" s="77" t="s">
        <v>199</v>
      </c>
      <c r="D21" s="78">
        <v>0</v>
      </c>
      <c r="E21" s="79">
        <v>109518</v>
      </c>
      <c r="F21" s="79">
        <v>54426451</v>
      </c>
      <c r="G21" s="79">
        <v>1148000</v>
      </c>
      <c r="H21" s="80">
        <v>55683969</v>
      </c>
      <c r="I21" s="78">
        <v>0</v>
      </c>
      <c r="J21" s="79">
        <v>117124</v>
      </c>
      <c r="K21" s="79">
        <v>56979695</v>
      </c>
      <c r="L21" s="79">
        <v>1109000</v>
      </c>
      <c r="M21" s="81">
        <v>58205819</v>
      </c>
    </row>
    <row r="22" spans="1:13" ht="13.5">
      <c r="A22" s="52"/>
      <c r="B22" s="82" t="s">
        <v>200</v>
      </c>
      <c r="C22" s="83"/>
      <c r="D22" s="84">
        <f aca="true" t="shared" si="2" ref="D22:M22">SUM(D18:D21)</f>
        <v>319524693</v>
      </c>
      <c r="E22" s="85">
        <f t="shared" si="2"/>
        <v>839690676</v>
      </c>
      <c r="F22" s="85">
        <f t="shared" si="2"/>
        <v>240164346</v>
      </c>
      <c r="G22" s="85">
        <f t="shared" si="2"/>
        <v>154649000</v>
      </c>
      <c r="H22" s="86">
        <f t="shared" si="2"/>
        <v>1554028715</v>
      </c>
      <c r="I22" s="84">
        <f t="shared" si="2"/>
        <v>232388246</v>
      </c>
      <c r="J22" s="85">
        <f t="shared" si="2"/>
        <v>809724923</v>
      </c>
      <c r="K22" s="85">
        <f t="shared" si="2"/>
        <v>422867132</v>
      </c>
      <c r="L22" s="85">
        <f t="shared" si="2"/>
        <v>112006000</v>
      </c>
      <c r="M22" s="87">
        <f t="shared" si="2"/>
        <v>1576986301</v>
      </c>
    </row>
    <row r="23" spans="1:13" ht="13.5">
      <c r="A23" s="53"/>
      <c r="B23" s="88" t="s">
        <v>201</v>
      </c>
      <c r="C23" s="89"/>
      <c r="D23" s="90">
        <f aca="true" t="shared" si="3" ref="D23:M23">SUM(D9:D11,D13:D16,D18:D21)</f>
        <v>7203452302</v>
      </c>
      <c r="E23" s="91">
        <f t="shared" si="3"/>
        <v>19399703189</v>
      </c>
      <c r="F23" s="91">
        <f t="shared" si="3"/>
        <v>8165428426</v>
      </c>
      <c r="G23" s="91">
        <f t="shared" si="3"/>
        <v>1478728000</v>
      </c>
      <c r="H23" s="92">
        <f t="shared" si="3"/>
        <v>36247311917</v>
      </c>
      <c r="I23" s="90">
        <f t="shared" si="3"/>
        <v>6694084553</v>
      </c>
      <c r="J23" s="91">
        <f t="shared" si="3"/>
        <v>17463018982</v>
      </c>
      <c r="K23" s="91">
        <f t="shared" si="3"/>
        <v>6970151975</v>
      </c>
      <c r="L23" s="91">
        <f t="shared" si="3"/>
        <v>1653224000</v>
      </c>
      <c r="M23" s="93">
        <f t="shared" si="3"/>
        <v>32780479510</v>
      </c>
    </row>
    <row r="24" spans="1:13" ht="12.75">
      <c r="A24" s="5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5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5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5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202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36</v>
      </c>
      <c r="C9" s="77" t="s">
        <v>37</v>
      </c>
      <c r="D9" s="78">
        <v>2102214024</v>
      </c>
      <c r="E9" s="79">
        <v>5068391153</v>
      </c>
      <c r="F9" s="79">
        <v>1691261866</v>
      </c>
      <c r="G9" s="79">
        <v>593711000</v>
      </c>
      <c r="H9" s="80">
        <v>9455578043</v>
      </c>
      <c r="I9" s="78">
        <v>1269569264</v>
      </c>
      <c r="J9" s="79">
        <v>2569746128</v>
      </c>
      <c r="K9" s="79">
        <v>100242198</v>
      </c>
      <c r="L9" s="79">
        <v>596264000</v>
      </c>
      <c r="M9" s="81">
        <v>4535821590</v>
      </c>
    </row>
    <row r="10" spans="1:13" ht="13.5">
      <c r="A10" s="52"/>
      <c r="B10" s="82" t="s">
        <v>48</v>
      </c>
      <c r="C10" s="83"/>
      <c r="D10" s="84">
        <f aca="true" t="shared" si="0" ref="D10:M10">D9</f>
        <v>2102214024</v>
      </c>
      <c r="E10" s="85">
        <f t="shared" si="0"/>
        <v>5068391153</v>
      </c>
      <c r="F10" s="85">
        <f t="shared" si="0"/>
        <v>1691261866</v>
      </c>
      <c r="G10" s="85">
        <f t="shared" si="0"/>
        <v>593711000</v>
      </c>
      <c r="H10" s="86">
        <f t="shared" si="0"/>
        <v>9455578043</v>
      </c>
      <c r="I10" s="84">
        <f t="shared" si="0"/>
        <v>1269569264</v>
      </c>
      <c r="J10" s="85">
        <f t="shared" si="0"/>
        <v>2569746128</v>
      </c>
      <c r="K10" s="85">
        <f t="shared" si="0"/>
        <v>100242198</v>
      </c>
      <c r="L10" s="85">
        <f t="shared" si="0"/>
        <v>596264000</v>
      </c>
      <c r="M10" s="87">
        <f t="shared" si="0"/>
        <v>4535821590</v>
      </c>
    </row>
    <row r="11" spans="1:13" ht="27">
      <c r="A11" s="51" t="s">
        <v>49</v>
      </c>
      <c r="B11" s="76" t="s">
        <v>203</v>
      </c>
      <c r="C11" s="77" t="s">
        <v>204</v>
      </c>
      <c r="D11" s="78">
        <v>18508768</v>
      </c>
      <c r="E11" s="79">
        <v>2252756</v>
      </c>
      <c r="F11" s="79">
        <v>49714125</v>
      </c>
      <c r="G11" s="79">
        <v>7368000</v>
      </c>
      <c r="H11" s="80">
        <v>77843649</v>
      </c>
      <c r="I11" s="78">
        <v>17510659</v>
      </c>
      <c r="J11" s="79">
        <v>2120815</v>
      </c>
      <c r="K11" s="79">
        <v>48088101</v>
      </c>
      <c r="L11" s="79">
        <v>1421000</v>
      </c>
      <c r="M11" s="81">
        <v>69140575</v>
      </c>
    </row>
    <row r="12" spans="1:13" ht="27">
      <c r="A12" s="51" t="s">
        <v>49</v>
      </c>
      <c r="B12" s="76" t="s">
        <v>205</v>
      </c>
      <c r="C12" s="77" t="s">
        <v>206</v>
      </c>
      <c r="D12" s="78">
        <v>1400</v>
      </c>
      <c r="E12" s="79">
        <v>60516</v>
      </c>
      <c r="F12" s="79">
        <v>25993928</v>
      </c>
      <c r="G12" s="79">
        <v>2469000</v>
      </c>
      <c r="H12" s="80">
        <v>28524844</v>
      </c>
      <c r="I12" s="78">
        <v>0</v>
      </c>
      <c r="J12" s="79">
        <v>0</v>
      </c>
      <c r="K12" s="79">
        <v>35893723</v>
      </c>
      <c r="L12" s="79">
        <v>1512000</v>
      </c>
      <c r="M12" s="81">
        <v>37405723</v>
      </c>
    </row>
    <row r="13" spans="1:13" ht="27">
      <c r="A13" s="51" t="s">
        <v>49</v>
      </c>
      <c r="B13" s="76" t="s">
        <v>207</v>
      </c>
      <c r="C13" s="77" t="s">
        <v>208</v>
      </c>
      <c r="D13" s="78">
        <v>3780888</v>
      </c>
      <c r="E13" s="79">
        <v>11484846</v>
      </c>
      <c r="F13" s="79">
        <v>-1858140</v>
      </c>
      <c r="G13" s="79">
        <v>914000</v>
      </c>
      <c r="H13" s="80">
        <v>14321594</v>
      </c>
      <c r="I13" s="78">
        <v>3822675</v>
      </c>
      <c r="J13" s="79">
        <v>8253698</v>
      </c>
      <c r="K13" s="79">
        <v>28463712</v>
      </c>
      <c r="L13" s="79">
        <v>363000</v>
      </c>
      <c r="M13" s="81">
        <v>40903085</v>
      </c>
    </row>
    <row r="14" spans="1:13" ht="27">
      <c r="A14" s="51" t="s">
        <v>49</v>
      </c>
      <c r="B14" s="76" t="s">
        <v>209</v>
      </c>
      <c r="C14" s="77" t="s">
        <v>210</v>
      </c>
      <c r="D14" s="78">
        <v>74910127</v>
      </c>
      <c r="E14" s="79">
        <v>31971365</v>
      </c>
      <c r="F14" s="79">
        <v>7289753</v>
      </c>
      <c r="G14" s="79">
        <v>55115000</v>
      </c>
      <c r="H14" s="80">
        <v>169286245</v>
      </c>
      <c r="I14" s="78">
        <v>107321197</v>
      </c>
      <c r="J14" s="79">
        <v>43543175</v>
      </c>
      <c r="K14" s="79">
        <v>52721601</v>
      </c>
      <c r="L14" s="79">
        <v>3218000</v>
      </c>
      <c r="M14" s="81">
        <v>206803973</v>
      </c>
    </row>
    <row r="15" spans="1:13" ht="13.5">
      <c r="A15" s="51" t="s">
        <v>64</v>
      </c>
      <c r="B15" s="76" t="s">
        <v>211</v>
      </c>
      <c r="C15" s="77" t="s">
        <v>212</v>
      </c>
      <c r="D15" s="78">
        <v>0</v>
      </c>
      <c r="E15" s="79">
        <v>193189044</v>
      </c>
      <c r="F15" s="79">
        <v>244329771</v>
      </c>
      <c r="G15" s="79">
        <v>37439000</v>
      </c>
      <c r="H15" s="80">
        <v>474957815</v>
      </c>
      <c r="I15" s="78">
        <v>40904</v>
      </c>
      <c r="J15" s="79">
        <v>77316387</v>
      </c>
      <c r="K15" s="79">
        <v>26761288</v>
      </c>
      <c r="L15" s="79">
        <v>94673000</v>
      </c>
      <c r="M15" s="81">
        <v>198791579</v>
      </c>
    </row>
    <row r="16" spans="1:13" ht="13.5">
      <c r="A16" s="52"/>
      <c r="B16" s="82" t="s">
        <v>213</v>
      </c>
      <c r="C16" s="83"/>
      <c r="D16" s="84">
        <f aca="true" t="shared" si="1" ref="D16:M16">SUM(D11:D15)</f>
        <v>97201183</v>
      </c>
      <c r="E16" s="85">
        <f t="shared" si="1"/>
        <v>238958527</v>
      </c>
      <c r="F16" s="85">
        <f t="shared" si="1"/>
        <v>325469437</v>
      </c>
      <c r="G16" s="85">
        <f t="shared" si="1"/>
        <v>103305000</v>
      </c>
      <c r="H16" s="86">
        <f t="shared" si="1"/>
        <v>764934147</v>
      </c>
      <c r="I16" s="84">
        <f t="shared" si="1"/>
        <v>128695435</v>
      </c>
      <c r="J16" s="85">
        <f t="shared" si="1"/>
        <v>131234075</v>
      </c>
      <c r="K16" s="85">
        <f t="shared" si="1"/>
        <v>191928425</v>
      </c>
      <c r="L16" s="85">
        <f t="shared" si="1"/>
        <v>101187000</v>
      </c>
      <c r="M16" s="87">
        <f t="shared" si="1"/>
        <v>553044935</v>
      </c>
    </row>
    <row r="17" spans="1:13" ht="27">
      <c r="A17" s="51" t="s">
        <v>49</v>
      </c>
      <c r="B17" s="76" t="s">
        <v>214</v>
      </c>
      <c r="C17" s="77" t="s">
        <v>215</v>
      </c>
      <c r="D17" s="78">
        <v>37973371</v>
      </c>
      <c r="E17" s="79">
        <v>2260834</v>
      </c>
      <c r="F17" s="79">
        <v>91660442</v>
      </c>
      <c r="G17" s="79">
        <v>396000</v>
      </c>
      <c r="H17" s="80">
        <v>132290647</v>
      </c>
      <c r="I17" s="78">
        <v>11130317</v>
      </c>
      <c r="J17" s="79">
        <v>596168</v>
      </c>
      <c r="K17" s="79">
        <v>3512722</v>
      </c>
      <c r="L17" s="79">
        <v>441000</v>
      </c>
      <c r="M17" s="81">
        <v>15680207</v>
      </c>
    </row>
    <row r="18" spans="1:13" ht="27">
      <c r="A18" s="51" t="s">
        <v>49</v>
      </c>
      <c r="B18" s="76" t="s">
        <v>216</v>
      </c>
      <c r="C18" s="77" t="s">
        <v>217</v>
      </c>
      <c r="D18" s="78">
        <v>50012974</v>
      </c>
      <c r="E18" s="79">
        <v>19310033</v>
      </c>
      <c r="F18" s="79">
        <v>24498789</v>
      </c>
      <c r="G18" s="79">
        <v>300000</v>
      </c>
      <c r="H18" s="80">
        <v>94121796</v>
      </c>
      <c r="I18" s="78">
        <v>47821036</v>
      </c>
      <c r="J18" s="79">
        <v>16696228</v>
      </c>
      <c r="K18" s="79">
        <v>18559164</v>
      </c>
      <c r="L18" s="79">
        <v>300000</v>
      </c>
      <c r="M18" s="81">
        <v>83376428</v>
      </c>
    </row>
    <row r="19" spans="1:13" ht="27">
      <c r="A19" s="51" t="s">
        <v>49</v>
      </c>
      <c r="B19" s="76" t="s">
        <v>218</v>
      </c>
      <c r="C19" s="77" t="s">
        <v>219</v>
      </c>
      <c r="D19" s="78">
        <v>5797011</v>
      </c>
      <c r="E19" s="79">
        <v>11479437</v>
      </c>
      <c r="F19" s="79">
        <v>10404763</v>
      </c>
      <c r="G19" s="79">
        <v>344000</v>
      </c>
      <c r="H19" s="80">
        <v>28025211</v>
      </c>
      <c r="I19" s="78">
        <v>5450672</v>
      </c>
      <c r="J19" s="79">
        <v>3677056</v>
      </c>
      <c r="K19" s="79">
        <v>-19130090</v>
      </c>
      <c r="L19" s="79">
        <v>300000</v>
      </c>
      <c r="M19" s="81">
        <v>-9702362</v>
      </c>
    </row>
    <row r="20" spans="1:13" ht="27">
      <c r="A20" s="51" t="s">
        <v>49</v>
      </c>
      <c r="B20" s="76" t="s">
        <v>220</v>
      </c>
      <c r="C20" s="77" t="s">
        <v>221</v>
      </c>
      <c r="D20" s="78">
        <v>-8524</v>
      </c>
      <c r="E20" s="79">
        <v>18852</v>
      </c>
      <c r="F20" s="79">
        <v>10185402</v>
      </c>
      <c r="G20" s="79">
        <v>376000</v>
      </c>
      <c r="H20" s="80">
        <v>10571730</v>
      </c>
      <c r="I20" s="78">
        <v>11593</v>
      </c>
      <c r="J20" s="79">
        <v>15393</v>
      </c>
      <c r="K20" s="79">
        <v>8796528</v>
      </c>
      <c r="L20" s="79">
        <v>348000</v>
      </c>
      <c r="M20" s="81">
        <v>9171514</v>
      </c>
    </row>
    <row r="21" spans="1:13" ht="27">
      <c r="A21" s="51" t="s">
        <v>49</v>
      </c>
      <c r="B21" s="76" t="s">
        <v>222</v>
      </c>
      <c r="C21" s="77" t="s">
        <v>223</v>
      </c>
      <c r="D21" s="78">
        <v>0</v>
      </c>
      <c r="E21" s="79">
        <v>0</v>
      </c>
      <c r="F21" s="79">
        <v>-182216000</v>
      </c>
      <c r="G21" s="79">
        <v>182216000</v>
      </c>
      <c r="H21" s="80">
        <v>0</v>
      </c>
      <c r="I21" s="78">
        <v>297839334</v>
      </c>
      <c r="J21" s="79">
        <v>927377184</v>
      </c>
      <c r="K21" s="79">
        <v>125003550</v>
      </c>
      <c r="L21" s="79">
        <v>114076000</v>
      </c>
      <c r="M21" s="81">
        <v>1464296068</v>
      </c>
    </row>
    <row r="22" spans="1:13" ht="27">
      <c r="A22" s="51" t="s">
        <v>49</v>
      </c>
      <c r="B22" s="76" t="s">
        <v>224</v>
      </c>
      <c r="C22" s="77" t="s">
        <v>225</v>
      </c>
      <c r="D22" s="78">
        <v>5197907</v>
      </c>
      <c r="E22" s="79">
        <v>131637</v>
      </c>
      <c r="F22" s="79">
        <v>14445225</v>
      </c>
      <c r="G22" s="79">
        <v>3399000</v>
      </c>
      <c r="H22" s="80">
        <v>23173769</v>
      </c>
      <c r="I22" s="78">
        <v>3399678</v>
      </c>
      <c r="J22" s="79">
        <v>131439</v>
      </c>
      <c r="K22" s="79">
        <v>17065833</v>
      </c>
      <c r="L22" s="79">
        <v>310000</v>
      </c>
      <c r="M22" s="81">
        <v>20906950</v>
      </c>
    </row>
    <row r="23" spans="1:13" ht="27">
      <c r="A23" s="51" t="s">
        <v>49</v>
      </c>
      <c r="B23" s="76" t="s">
        <v>226</v>
      </c>
      <c r="C23" s="77" t="s">
        <v>227</v>
      </c>
      <c r="D23" s="78">
        <v>2009521</v>
      </c>
      <c r="E23" s="79">
        <v>172479</v>
      </c>
      <c r="F23" s="79">
        <v>19168948</v>
      </c>
      <c r="G23" s="79">
        <v>514000</v>
      </c>
      <c r="H23" s="80">
        <v>21864948</v>
      </c>
      <c r="I23" s="78">
        <v>2089185</v>
      </c>
      <c r="J23" s="79">
        <v>258792</v>
      </c>
      <c r="K23" s="79">
        <v>-3736503</v>
      </c>
      <c r="L23" s="79">
        <v>10954000</v>
      </c>
      <c r="M23" s="81">
        <v>9565474</v>
      </c>
    </row>
    <row r="24" spans="1:13" ht="13.5">
      <c r="A24" s="51" t="s">
        <v>64</v>
      </c>
      <c r="B24" s="76" t="s">
        <v>228</v>
      </c>
      <c r="C24" s="77" t="s">
        <v>229</v>
      </c>
      <c r="D24" s="78">
        <v>0</v>
      </c>
      <c r="E24" s="79">
        <v>75127478</v>
      </c>
      <c r="F24" s="79">
        <v>-19698516</v>
      </c>
      <c r="G24" s="79">
        <v>31814000</v>
      </c>
      <c r="H24" s="80">
        <v>87242962</v>
      </c>
      <c r="I24" s="78">
        <v>0</v>
      </c>
      <c r="J24" s="79">
        <v>63695177</v>
      </c>
      <c r="K24" s="79">
        <v>17596542</v>
      </c>
      <c r="L24" s="79">
        <v>107225000</v>
      </c>
      <c r="M24" s="81">
        <v>188516719</v>
      </c>
    </row>
    <row r="25" spans="1:13" ht="13.5">
      <c r="A25" s="52"/>
      <c r="B25" s="82" t="s">
        <v>230</v>
      </c>
      <c r="C25" s="83"/>
      <c r="D25" s="84">
        <f aca="true" t="shared" si="2" ref="D25:M25">SUM(D17:D24)</f>
        <v>100982260</v>
      </c>
      <c r="E25" s="85">
        <f t="shared" si="2"/>
        <v>108500750</v>
      </c>
      <c r="F25" s="85">
        <f t="shared" si="2"/>
        <v>-31550947</v>
      </c>
      <c r="G25" s="85">
        <f t="shared" si="2"/>
        <v>219359000</v>
      </c>
      <c r="H25" s="86">
        <f t="shared" si="2"/>
        <v>397291063</v>
      </c>
      <c r="I25" s="84">
        <f t="shared" si="2"/>
        <v>367741815</v>
      </c>
      <c r="J25" s="85">
        <f t="shared" si="2"/>
        <v>1012447437</v>
      </c>
      <c r="K25" s="85">
        <f t="shared" si="2"/>
        <v>167667746</v>
      </c>
      <c r="L25" s="85">
        <f t="shared" si="2"/>
        <v>233954000</v>
      </c>
      <c r="M25" s="87">
        <f t="shared" si="2"/>
        <v>1781810998</v>
      </c>
    </row>
    <row r="26" spans="1:13" ht="27">
      <c r="A26" s="51" t="s">
        <v>49</v>
      </c>
      <c r="B26" s="76" t="s">
        <v>231</v>
      </c>
      <c r="C26" s="77" t="s">
        <v>232</v>
      </c>
      <c r="D26" s="78">
        <v>7762080</v>
      </c>
      <c r="E26" s="79">
        <v>706586</v>
      </c>
      <c r="F26" s="79">
        <v>29164706</v>
      </c>
      <c r="G26" s="79">
        <v>5761000</v>
      </c>
      <c r="H26" s="80">
        <v>43394372</v>
      </c>
      <c r="I26" s="78">
        <v>7325805</v>
      </c>
      <c r="J26" s="79">
        <v>647365</v>
      </c>
      <c r="K26" s="79">
        <v>31751275</v>
      </c>
      <c r="L26" s="79">
        <v>729000</v>
      </c>
      <c r="M26" s="81">
        <v>40453445</v>
      </c>
    </row>
    <row r="27" spans="1:13" ht="27">
      <c r="A27" s="51" t="s">
        <v>49</v>
      </c>
      <c r="B27" s="76" t="s">
        <v>233</v>
      </c>
      <c r="C27" s="77" t="s">
        <v>234</v>
      </c>
      <c r="D27" s="78">
        <v>14440236</v>
      </c>
      <c r="E27" s="79">
        <v>76908954</v>
      </c>
      <c r="F27" s="79">
        <v>64547633</v>
      </c>
      <c r="G27" s="79">
        <v>3643000</v>
      </c>
      <c r="H27" s="80">
        <v>159539823</v>
      </c>
      <c r="I27" s="78">
        <v>14370588</v>
      </c>
      <c r="J27" s="79">
        <v>55096759</v>
      </c>
      <c r="K27" s="79">
        <v>36049835</v>
      </c>
      <c r="L27" s="79">
        <v>6471000</v>
      </c>
      <c r="M27" s="81">
        <v>111988182</v>
      </c>
    </row>
    <row r="28" spans="1:13" ht="27">
      <c r="A28" s="51" t="s">
        <v>49</v>
      </c>
      <c r="B28" s="76" t="s">
        <v>235</v>
      </c>
      <c r="C28" s="77" t="s">
        <v>236</v>
      </c>
      <c r="D28" s="78">
        <v>84208968</v>
      </c>
      <c r="E28" s="79">
        <v>90133979</v>
      </c>
      <c r="F28" s="79">
        <v>75640020</v>
      </c>
      <c r="G28" s="79">
        <v>3078000</v>
      </c>
      <c r="H28" s="80">
        <v>253060967</v>
      </c>
      <c r="I28" s="78">
        <v>22633372</v>
      </c>
      <c r="J28" s="79">
        <v>77213771</v>
      </c>
      <c r="K28" s="79">
        <v>58188208</v>
      </c>
      <c r="L28" s="79">
        <v>3250000</v>
      </c>
      <c r="M28" s="81">
        <v>161285351</v>
      </c>
    </row>
    <row r="29" spans="1:13" ht="13.5">
      <c r="A29" s="51" t="s">
        <v>64</v>
      </c>
      <c r="B29" s="76" t="s">
        <v>237</v>
      </c>
      <c r="C29" s="77" t="s">
        <v>238</v>
      </c>
      <c r="D29" s="78">
        <v>0</v>
      </c>
      <c r="E29" s="79">
        <v>79910987</v>
      </c>
      <c r="F29" s="79">
        <v>95123461</v>
      </c>
      <c r="G29" s="79">
        <v>45906000</v>
      </c>
      <c r="H29" s="80">
        <v>220940448</v>
      </c>
      <c r="I29" s="78">
        <v>0</v>
      </c>
      <c r="J29" s="79">
        <v>40799368</v>
      </c>
      <c r="K29" s="79">
        <v>11475183</v>
      </c>
      <c r="L29" s="79">
        <v>113892000</v>
      </c>
      <c r="M29" s="81">
        <v>166166551</v>
      </c>
    </row>
    <row r="30" spans="1:13" ht="13.5">
      <c r="A30" s="52"/>
      <c r="B30" s="82" t="s">
        <v>239</v>
      </c>
      <c r="C30" s="83"/>
      <c r="D30" s="84">
        <f aca="true" t="shared" si="3" ref="D30:M30">SUM(D26:D29)</f>
        <v>106411284</v>
      </c>
      <c r="E30" s="85">
        <f t="shared" si="3"/>
        <v>247660506</v>
      </c>
      <c r="F30" s="85">
        <f t="shared" si="3"/>
        <v>264475820</v>
      </c>
      <c r="G30" s="85">
        <f t="shared" si="3"/>
        <v>58388000</v>
      </c>
      <c r="H30" s="86">
        <f t="shared" si="3"/>
        <v>676935610</v>
      </c>
      <c r="I30" s="84">
        <f t="shared" si="3"/>
        <v>44329765</v>
      </c>
      <c r="J30" s="85">
        <f t="shared" si="3"/>
        <v>173757263</v>
      </c>
      <c r="K30" s="85">
        <f t="shared" si="3"/>
        <v>137464501</v>
      </c>
      <c r="L30" s="85">
        <f t="shared" si="3"/>
        <v>124342000</v>
      </c>
      <c r="M30" s="87">
        <f t="shared" si="3"/>
        <v>479893529</v>
      </c>
    </row>
    <row r="31" spans="1:13" ht="27">
      <c r="A31" s="51" t="s">
        <v>49</v>
      </c>
      <c r="B31" s="76" t="s">
        <v>240</v>
      </c>
      <c r="C31" s="77" t="s">
        <v>241</v>
      </c>
      <c r="D31" s="78">
        <v>21313570</v>
      </c>
      <c r="E31" s="79">
        <v>31256384</v>
      </c>
      <c r="F31" s="79">
        <v>17563984</v>
      </c>
      <c r="G31" s="79">
        <v>4422000</v>
      </c>
      <c r="H31" s="80">
        <v>74555938</v>
      </c>
      <c r="I31" s="78">
        <v>19772167</v>
      </c>
      <c r="J31" s="79">
        <v>33570890</v>
      </c>
      <c r="K31" s="79">
        <v>14107453</v>
      </c>
      <c r="L31" s="79">
        <v>300000</v>
      </c>
      <c r="M31" s="81">
        <v>67750510</v>
      </c>
    </row>
    <row r="32" spans="1:13" ht="27">
      <c r="A32" s="51" t="s">
        <v>49</v>
      </c>
      <c r="B32" s="76" t="s">
        <v>242</v>
      </c>
      <c r="C32" s="77" t="s">
        <v>243</v>
      </c>
      <c r="D32" s="78">
        <v>15378602</v>
      </c>
      <c r="E32" s="79">
        <v>5250371</v>
      </c>
      <c r="F32" s="79">
        <v>51640536</v>
      </c>
      <c r="G32" s="79">
        <v>5833000</v>
      </c>
      <c r="H32" s="80">
        <v>78102509</v>
      </c>
      <c r="I32" s="78">
        <v>-262011</v>
      </c>
      <c r="J32" s="79">
        <v>4354429</v>
      </c>
      <c r="K32" s="79">
        <v>38184390</v>
      </c>
      <c r="L32" s="79">
        <v>304000</v>
      </c>
      <c r="M32" s="81">
        <v>42580808</v>
      </c>
    </row>
    <row r="33" spans="1:13" ht="27">
      <c r="A33" s="51" t="s">
        <v>49</v>
      </c>
      <c r="B33" s="76" t="s">
        <v>244</v>
      </c>
      <c r="C33" s="77" t="s">
        <v>245</v>
      </c>
      <c r="D33" s="78">
        <v>4081989</v>
      </c>
      <c r="E33" s="79">
        <v>97989</v>
      </c>
      <c r="F33" s="79">
        <v>43909963</v>
      </c>
      <c r="G33" s="79">
        <v>7170000</v>
      </c>
      <c r="H33" s="80">
        <v>55259941</v>
      </c>
      <c r="I33" s="78">
        <v>4696666</v>
      </c>
      <c r="J33" s="79">
        <v>43773</v>
      </c>
      <c r="K33" s="79">
        <v>29961454</v>
      </c>
      <c r="L33" s="79">
        <v>4318000</v>
      </c>
      <c r="M33" s="81">
        <v>39019893</v>
      </c>
    </row>
    <row r="34" spans="1:13" ht="27">
      <c r="A34" s="51" t="s">
        <v>49</v>
      </c>
      <c r="B34" s="76" t="s">
        <v>246</v>
      </c>
      <c r="C34" s="77" t="s">
        <v>247</v>
      </c>
      <c r="D34" s="78">
        <v>10721198</v>
      </c>
      <c r="E34" s="79">
        <v>20552246</v>
      </c>
      <c r="F34" s="79">
        <v>34848621</v>
      </c>
      <c r="G34" s="79">
        <v>1255000</v>
      </c>
      <c r="H34" s="80">
        <v>67377065</v>
      </c>
      <c r="I34" s="78">
        <v>9974849</v>
      </c>
      <c r="J34" s="79">
        <v>18698856</v>
      </c>
      <c r="K34" s="79">
        <v>31658963</v>
      </c>
      <c r="L34" s="79">
        <v>2554000</v>
      </c>
      <c r="M34" s="81">
        <v>62886668</v>
      </c>
    </row>
    <row r="35" spans="1:13" ht="13.5">
      <c r="A35" s="51" t="s">
        <v>64</v>
      </c>
      <c r="B35" s="76" t="s">
        <v>248</v>
      </c>
      <c r="C35" s="77" t="s">
        <v>249</v>
      </c>
      <c r="D35" s="78">
        <v>0</v>
      </c>
      <c r="E35" s="79">
        <v>19157279</v>
      </c>
      <c r="F35" s="79">
        <v>52411241</v>
      </c>
      <c r="G35" s="79">
        <v>43485000</v>
      </c>
      <c r="H35" s="80">
        <v>115053520</v>
      </c>
      <c r="I35" s="78">
        <v>0</v>
      </c>
      <c r="J35" s="79">
        <v>15913121</v>
      </c>
      <c r="K35" s="79">
        <v>27680477</v>
      </c>
      <c r="L35" s="79">
        <v>64016000</v>
      </c>
      <c r="M35" s="81">
        <v>107609598</v>
      </c>
    </row>
    <row r="36" spans="1:13" ht="13.5">
      <c r="A36" s="52"/>
      <c r="B36" s="82" t="s">
        <v>250</v>
      </c>
      <c r="C36" s="83"/>
      <c r="D36" s="84">
        <f aca="true" t="shared" si="4" ref="D36:M36">SUM(D31:D35)</f>
        <v>51495359</v>
      </c>
      <c r="E36" s="85">
        <f t="shared" si="4"/>
        <v>76314269</v>
      </c>
      <c r="F36" s="85">
        <f t="shared" si="4"/>
        <v>200374345</v>
      </c>
      <c r="G36" s="85">
        <f t="shared" si="4"/>
        <v>62165000</v>
      </c>
      <c r="H36" s="86">
        <f t="shared" si="4"/>
        <v>390348973</v>
      </c>
      <c r="I36" s="84">
        <f t="shared" si="4"/>
        <v>34181671</v>
      </c>
      <c r="J36" s="85">
        <f t="shared" si="4"/>
        <v>72581069</v>
      </c>
      <c r="K36" s="85">
        <f t="shared" si="4"/>
        <v>141592737</v>
      </c>
      <c r="L36" s="85">
        <f t="shared" si="4"/>
        <v>71492000</v>
      </c>
      <c r="M36" s="87">
        <f t="shared" si="4"/>
        <v>319847477</v>
      </c>
    </row>
    <row r="37" spans="1:13" ht="27">
      <c r="A37" s="51" t="s">
        <v>49</v>
      </c>
      <c r="B37" s="76" t="s">
        <v>251</v>
      </c>
      <c r="C37" s="77" t="s">
        <v>252</v>
      </c>
      <c r="D37" s="78">
        <v>95564344</v>
      </c>
      <c r="E37" s="79">
        <v>230587304</v>
      </c>
      <c r="F37" s="79">
        <v>270533194</v>
      </c>
      <c r="G37" s="79">
        <v>20928000</v>
      </c>
      <c r="H37" s="80">
        <v>617612842</v>
      </c>
      <c r="I37" s="78">
        <v>76417124</v>
      </c>
      <c r="J37" s="79">
        <v>235753715</v>
      </c>
      <c r="K37" s="79">
        <v>75785394</v>
      </c>
      <c r="L37" s="79">
        <v>26959000</v>
      </c>
      <c r="M37" s="81">
        <v>414915233</v>
      </c>
    </row>
    <row r="38" spans="1:13" ht="27">
      <c r="A38" s="51" t="s">
        <v>49</v>
      </c>
      <c r="B38" s="76" t="s">
        <v>253</v>
      </c>
      <c r="C38" s="77" t="s">
        <v>254</v>
      </c>
      <c r="D38" s="78">
        <v>18561768</v>
      </c>
      <c r="E38" s="79">
        <v>15919042</v>
      </c>
      <c r="F38" s="79">
        <v>39784267</v>
      </c>
      <c r="G38" s="79">
        <v>310000</v>
      </c>
      <c r="H38" s="80">
        <v>74575077</v>
      </c>
      <c r="I38" s="78">
        <v>5019332</v>
      </c>
      <c r="J38" s="79">
        <v>3669269</v>
      </c>
      <c r="K38" s="79">
        <v>3171142</v>
      </c>
      <c r="L38" s="79">
        <v>6300000</v>
      </c>
      <c r="M38" s="81">
        <v>18159743</v>
      </c>
    </row>
    <row r="39" spans="1:13" ht="27">
      <c r="A39" s="51" t="s">
        <v>49</v>
      </c>
      <c r="B39" s="76" t="s">
        <v>255</v>
      </c>
      <c r="C39" s="77" t="s">
        <v>256</v>
      </c>
      <c r="D39" s="78">
        <v>6792753</v>
      </c>
      <c r="E39" s="79">
        <v>284004</v>
      </c>
      <c r="F39" s="79">
        <v>24367482</v>
      </c>
      <c r="G39" s="79">
        <v>765000</v>
      </c>
      <c r="H39" s="80">
        <v>32209239</v>
      </c>
      <c r="I39" s="78">
        <v>4777923</v>
      </c>
      <c r="J39" s="79">
        <v>259826</v>
      </c>
      <c r="K39" s="79">
        <v>24627621</v>
      </c>
      <c r="L39" s="79">
        <v>300000</v>
      </c>
      <c r="M39" s="81">
        <v>29965370</v>
      </c>
    </row>
    <row r="40" spans="1:13" ht="13.5">
      <c r="A40" s="51" t="s">
        <v>64</v>
      </c>
      <c r="B40" s="76" t="s">
        <v>257</v>
      </c>
      <c r="C40" s="77" t="s">
        <v>258</v>
      </c>
      <c r="D40" s="78">
        <v>0</v>
      </c>
      <c r="E40" s="79">
        <v>6446805</v>
      </c>
      <c r="F40" s="79">
        <v>17951735</v>
      </c>
      <c r="G40" s="79">
        <v>26116000</v>
      </c>
      <c r="H40" s="80">
        <v>50514540</v>
      </c>
      <c r="I40" s="78">
        <v>0</v>
      </c>
      <c r="J40" s="79">
        <v>7338115</v>
      </c>
      <c r="K40" s="79">
        <v>23831668</v>
      </c>
      <c r="L40" s="79">
        <v>42147000</v>
      </c>
      <c r="M40" s="81">
        <v>73316783</v>
      </c>
    </row>
    <row r="41" spans="1:13" ht="13.5">
      <c r="A41" s="52"/>
      <c r="B41" s="82" t="s">
        <v>259</v>
      </c>
      <c r="C41" s="83"/>
      <c r="D41" s="84">
        <f aca="true" t="shared" si="5" ref="D41:M41">SUM(D37:D40)</f>
        <v>120918865</v>
      </c>
      <c r="E41" s="85">
        <f t="shared" si="5"/>
        <v>253237155</v>
      </c>
      <c r="F41" s="85">
        <f t="shared" si="5"/>
        <v>352636678</v>
      </c>
      <c r="G41" s="85">
        <f t="shared" si="5"/>
        <v>48119000</v>
      </c>
      <c r="H41" s="86">
        <f t="shared" si="5"/>
        <v>774911698</v>
      </c>
      <c r="I41" s="84">
        <f t="shared" si="5"/>
        <v>86214379</v>
      </c>
      <c r="J41" s="85">
        <f t="shared" si="5"/>
        <v>247020925</v>
      </c>
      <c r="K41" s="85">
        <f t="shared" si="5"/>
        <v>127415825</v>
      </c>
      <c r="L41" s="85">
        <f t="shared" si="5"/>
        <v>75706000</v>
      </c>
      <c r="M41" s="87">
        <f t="shared" si="5"/>
        <v>536357129</v>
      </c>
    </row>
    <row r="42" spans="1:13" ht="27">
      <c r="A42" s="51" t="s">
        <v>49</v>
      </c>
      <c r="B42" s="76" t="s">
        <v>260</v>
      </c>
      <c r="C42" s="77" t="s">
        <v>261</v>
      </c>
      <c r="D42" s="78">
        <v>6120761</v>
      </c>
      <c r="E42" s="79">
        <v>7274267</v>
      </c>
      <c r="F42" s="79">
        <v>17054440</v>
      </c>
      <c r="G42" s="79">
        <v>4879000</v>
      </c>
      <c r="H42" s="80">
        <v>35328468</v>
      </c>
      <c r="I42" s="78">
        <v>3580797</v>
      </c>
      <c r="J42" s="79">
        <v>6950707</v>
      </c>
      <c r="K42" s="79">
        <v>3124142</v>
      </c>
      <c r="L42" s="79">
        <v>330000</v>
      </c>
      <c r="M42" s="81">
        <v>13985646</v>
      </c>
    </row>
    <row r="43" spans="1:13" ht="27">
      <c r="A43" s="51" t="s">
        <v>49</v>
      </c>
      <c r="B43" s="76" t="s">
        <v>262</v>
      </c>
      <c r="C43" s="77" t="s">
        <v>263</v>
      </c>
      <c r="D43" s="78">
        <v>0</v>
      </c>
      <c r="E43" s="79">
        <v>0</v>
      </c>
      <c r="F43" s="79">
        <v>-5003000</v>
      </c>
      <c r="G43" s="79">
        <v>5003000</v>
      </c>
      <c r="H43" s="80">
        <v>0</v>
      </c>
      <c r="I43" s="78">
        <v>0</v>
      </c>
      <c r="J43" s="79">
        <v>0</v>
      </c>
      <c r="K43" s="79">
        <v>-760000</v>
      </c>
      <c r="L43" s="79">
        <v>760000</v>
      </c>
      <c r="M43" s="81">
        <v>0</v>
      </c>
    </row>
    <row r="44" spans="1:13" ht="27">
      <c r="A44" s="51" t="s">
        <v>49</v>
      </c>
      <c r="B44" s="76" t="s">
        <v>264</v>
      </c>
      <c r="C44" s="77" t="s">
        <v>265</v>
      </c>
      <c r="D44" s="78">
        <v>23005098</v>
      </c>
      <c r="E44" s="79">
        <v>66382774</v>
      </c>
      <c r="F44" s="79">
        <v>50490859</v>
      </c>
      <c r="G44" s="79">
        <v>6940000</v>
      </c>
      <c r="H44" s="80">
        <v>146818731</v>
      </c>
      <c r="I44" s="78">
        <v>17881670</v>
      </c>
      <c r="J44" s="79">
        <v>64468287</v>
      </c>
      <c r="K44" s="79">
        <v>17750817</v>
      </c>
      <c r="L44" s="79">
        <v>3470000</v>
      </c>
      <c r="M44" s="81">
        <v>103570774</v>
      </c>
    </row>
    <row r="45" spans="1:13" ht="27">
      <c r="A45" s="51" t="s">
        <v>49</v>
      </c>
      <c r="B45" s="76" t="s">
        <v>266</v>
      </c>
      <c r="C45" s="77" t="s">
        <v>267</v>
      </c>
      <c r="D45" s="78">
        <v>3274906</v>
      </c>
      <c r="E45" s="79">
        <v>440357</v>
      </c>
      <c r="F45" s="79">
        <v>37448024</v>
      </c>
      <c r="G45" s="79">
        <v>4604000</v>
      </c>
      <c r="H45" s="80">
        <v>45767287</v>
      </c>
      <c r="I45" s="78">
        <v>2847669</v>
      </c>
      <c r="J45" s="79">
        <v>444741</v>
      </c>
      <c r="K45" s="79">
        <v>38450846</v>
      </c>
      <c r="L45" s="79">
        <v>484000</v>
      </c>
      <c r="M45" s="81">
        <v>42227256</v>
      </c>
    </row>
    <row r="46" spans="1:13" ht="27">
      <c r="A46" s="51" t="s">
        <v>49</v>
      </c>
      <c r="B46" s="76" t="s">
        <v>268</v>
      </c>
      <c r="C46" s="77" t="s">
        <v>269</v>
      </c>
      <c r="D46" s="78">
        <v>3024573</v>
      </c>
      <c r="E46" s="79">
        <v>18244780</v>
      </c>
      <c r="F46" s="79">
        <v>-3797866</v>
      </c>
      <c r="G46" s="79">
        <v>5212000</v>
      </c>
      <c r="H46" s="80">
        <v>22683487</v>
      </c>
      <c r="I46" s="78">
        <v>7231568</v>
      </c>
      <c r="J46" s="79">
        <v>15106338</v>
      </c>
      <c r="K46" s="79">
        <v>37204193</v>
      </c>
      <c r="L46" s="79">
        <v>1156000</v>
      </c>
      <c r="M46" s="81">
        <v>60698099</v>
      </c>
    </row>
    <row r="47" spans="1:13" ht="13.5">
      <c r="A47" s="51" t="s">
        <v>64</v>
      </c>
      <c r="B47" s="76" t="s">
        <v>270</v>
      </c>
      <c r="C47" s="77" t="s">
        <v>271</v>
      </c>
      <c r="D47" s="78">
        <v>0</v>
      </c>
      <c r="E47" s="79">
        <v>14307599</v>
      </c>
      <c r="F47" s="79">
        <v>17964575</v>
      </c>
      <c r="G47" s="79">
        <v>109395000</v>
      </c>
      <c r="H47" s="80">
        <v>141667174</v>
      </c>
      <c r="I47" s="78">
        <v>0</v>
      </c>
      <c r="J47" s="79">
        <v>4933205</v>
      </c>
      <c r="K47" s="79">
        <v>71051929</v>
      </c>
      <c r="L47" s="79">
        <v>41807000</v>
      </c>
      <c r="M47" s="81">
        <v>117792134</v>
      </c>
    </row>
    <row r="48" spans="1:13" ht="13.5">
      <c r="A48" s="52"/>
      <c r="B48" s="82" t="s">
        <v>272</v>
      </c>
      <c r="C48" s="83"/>
      <c r="D48" s="84">
        <f aca="true" t="shared" si="6" ref="D48:M48">SUM(D42:D47)</f>
        <v>35425338</v>
      </c>
      <c r="E48" s="85">
        <f t="shared" si="6"/>
        <v>106649777</v>
      </c>
      <c r="F48" s="85">
        <f t="shared" si="6"/>
        <v>114157032</v>
      </c>
      <c r="G48" s="85">
        <f t="shared" si="6"/>
        <v>136033000</v>
      </c>
      <c r="H48" s="86">
        <f t="shared" si="6"/>
        <v>392265147</v>
      </c>
      <c r="I48" s="84">
        <f t="shared" si="6"/>
        <v>31541704</v>
      </c>
      <c r="J48" s="85">
        <f t="shared" si="6"/>
        <v>91903278</v>
      </c>
      <c r="K48" s="85">
        <f t="shared" si="6"/>
        <v>166821927</v>
      </c>
      <c r="L48" s="85">
        <f t="shared" si="6"/>
        <v>48007000</v>
      </c>
      <c r="M48" s="87">
        <f t="shared" si="6"/>
        <v>338273909</v>
      </c>
    </row>
    <row r="49" spans="1:13" ht="27">
      <c r="A49" s="51" t="s">
        <v>49</v>
      </c>
      <c r="B49" s="76" t="s">
        <v>273</v>
      </c>
      <c r="C49" s="77" t="s">
        <v>274</v>
      </c>
      <c r="D49" s="78">
        <v>5468919</v>
      </c>
      <c r="E49" s="79">
        <v>156090</v>
      </c>
      <c r="F49" s="79">
        <v>36792866</v>
      </c>
      <c r="G49" s="79">
        <v>8343000</v>
      </c>
      <c r="H49" s="80">
        <v>50760875</v>
      </c>
      <c r="I49" s="78">
        <v>4992228</v>
      </c>
      <c r="J49" s="79">
        <v>142371</v>
      </c>
      <c r="K49" s="79">
        <v>32873737</v>
      </c>
      <c r="L49" s="79">
        <v>4914000</v>
      </c>
      <c r="M49" s="81">
        <v>42922336</v>
      </c>
    </row>
    <row r="50" spans="1:13" ht="27">
      <c r="A50" s="51" t="s">
        <v>49</v>
      </c>
      <c r="B50" s="76" t="s">
        <v>275</v>
      </c>
      <c r="C50" s="77" t="s">
        <v>276</v>
      </c>
      <c r="D50" s="78">
        <v>6109350</v>
      </c>
      <c r="E50" s="79">
        <v>914794</v>
      </c>
      <c r="F50" s="79">
        <v>45733475</v>
      </c>
      <c r="G50" s="79">
        <v>7412000</v>
      </c>
      <c r="H50" s="80">
        <v>60169619</v>
      </c>
      <c r="I50" s="78">
        <v>3413605</v>
      </c>
      <c r="J50" s="79">
        <v>912354</v>
      </c>
      <c r="K50" s="79">
        <v>37570916</v>
      </c>
      <c r="L50" s="79">
        <v>11651000</v>
      </c>
      <c r="M50" s="81">
        <v>53547875</v>
      </c>
    </row>
    <row r="51" spans="1:13" ht="27">
      <c r="A51" s="51" t="s">
        <v>49</v>
      </c>
      <c r="B51" s="76" t="s">
        <v>277</v>
      </c>
      <c r="C51" s="77" t="s">
        <v>278</v>
      </c>
      <c r="D51" s="78">
        <v>7239788</v>
      </c>
      <c r="E51" s="79">
        <v>2024477</v>
      </c>
      <c r="F51" s="79">
        <v>44050150</v>
      </c>
      <c r="G51" s="79">
        <v>5744000</v>
      </c>
      <c r="H51" s="80">
        <v>59058415</v>
      </c>
      <c r="I51" s="78">
        <v>6875261</v>
      </c>
      <c r="J51" s="79">
        <v>1255602</v>
      </c>
      <c r="K51" s="79">
        <v>3600608</v>
      </c>
      <c r="L51" s="79">
        <v>621000</v>
      </c>
      <c r="M51" s="81">
        <v>12352471</v>
      </c>
    </row>
    <row r="52" spans="1:13" ht="27">
      <c r="A52" s="51" t="s">
        <v>49</v>
      </c>
      <c r="B52" s="76" t="s">
        <v>279</v>
      </c>
      <c r="C52" s="77" t="s">
        <v>280</v>
      </c>
      <c r="D52" s="78">
        <v>1698915</v>
      </c>
      <c r="E52" s="79">
        <v>341344</v>
      </c>
      <c r="F52" s="79">
        <v>2435473</v>
      </c>
      <c r="G52" s="79">
        <v>751000</v>
      </c>
      <c r="H52" s="80">
        <v>5226732</v>
      </c>
      <c r="I52" s="78">
        <v>2379036</v>
      </c>
      <c r="J52" s="79">
        <v>516513</v>
      </c>
      <c r="K52" s="79">
        <v>27472184</v>
      </c>
      <c r="L52" s="79">
        <v>547000</v>
      </c>
      <c r="M52" s="81">
        <v>30914733</v>
      </c>
    </row>
    <row r="53" spans="1:13" ht="13.5">
      <c r="A53" s="51" t="s">
        <v>64</v>
      </c>
      <c r="B53" s="76" t="s">
        <v>281</v>
      </c>
      <c r="C53" s="77" t="s">
        <v>282</v>
      </c>
      <c r="D53" s="78">
        <v>0</v>
      </c>
      <c r="E53" s="79">
        <v>10478491</v>
      </c>
      <c r="F53" s="79">
        <v>116411129</v>
      </c>
      <c r="G53" s="79">
        <v>22235000</v>
      </c>
      <c r="H53" s="80">
        <v>149124620</v>
      </c>
      <c r="I53" s="78">
        <v>0</v>
      </c>
      <c r="J53" s="79">
        <v>7348490</v>
      </c>
      <c r="K53" s="79">
        <v>49296955</v>
      </c>
      <c r="L53" s="79">
        <v>49693000</v>
      </c>
      <c r="M53" s="81">
        <v>106338445</v>
      </c>
    </row>
    <row r="54" spans="1:13" ht="13.5">
      <c r="A54" s="52"/>
      <c r="B54" s="82" t="s">
        <v>283</v>
      </c>
      <c r="C54" s="83"/>
      <c r="D54" s="84">
        <f aca="true" t="shared" si="7" ref="D54:M54">SUM(D49:D53)</f>
        <v>20516972</v>
      </c>
      <c r="E54" s="85">
        <f t="shared" si="7"/>
        <v>13915196</v>
      </c>
      <c r="F54" s="85">
        <f t="shared" si="7"/>
        <v>245423093</v>
      </c>
      <c r="G54" s="85">
        <f t="shared" si="7"/>
        <v>44485000</v>
      </c>
      <c r="H54" s="86">
        <f t="shared" si="7"/>
        <v>324340261</v>
      </c>
      <c r="I54" s="84">
        <f t="shared" si="7"/>
        <v>17660130</v>
      </c>
      <c r="J54" s="85">
        <f t="shared" si="7"/>
        <v>10175330</v>
      </c>
      <c r="K54" s="85">
        <f t="shared" si="7"/>
        <v>150814400</v>
      </c>
      <c r="L54" s="85">
        <f t="shared" si="7"/>
        <v>67426000</v>
      </c>
      <c r="M54" s="87">
        <f t="shared" si="7"/>
        <v>246075860</v>
      </c>
    </row>
    <row r="55" spans="1:13" ht="27">
      <c r="A55" s="51" t="s">
        <v>49</v>
      </c>
      <c r="B55" s="76" t="s">
        <v>284</v>
      </c>
      <c r="C55" s="77" t="s">
        <v>285</v>
      </c>
      <c r="D55" s="78">
        <v>2642420</v>
      </c>
      <c r="E55" s="79">
        <v>144340</v>
      </c>
      <c r="F55" s="79">
        <v>46162303</v>
      </c>
      <c r="G55" s="79">
        <v>4251000</v>
      </c>
      <c r="H55" s="80">
        <v>53200063</v>
      </c>
      <c r="I55" s="78">
        <v>3130899</v>
      </c>
      <c r="J55" s="79">
        <v>150641</v>
      </c>
      <c r="K55" s="79">
        <v>28318825</v>
      </c>
      <c r="L55" s="79">
        <v>6541000</v>
      </c>
      <c r="M55" s="81">
        <v>38141365</v>
      </c>
    </row>
    <row r="56" spans="1:13" ht="27">
      <c r="A56" s="51" t="s">
        <v>49</v>
      </c>
      <c r="B56" s="76" t="s">
        <v>286</v>
      </c>
      <c r="C56" s="77" t="s">
        <v>287</v>
      </c>
      <c r="D56" s="78">
        <v>118664089</v>
      </c>
      <c r="E56" s="79">
        <v>540717467</v>
      </c>
      <c r="F56" s="79">
        <v>132042285</v>
      </c>
      <c r="G56" s="79">
        <v>127673000</v>
      </c>
      <c r="H56" s="80">
        <v>919096841</v>
      </c>
      <c r="I56" s="78">
        <v>108781210</v>
      </c>
      <c r="J56" s="79">
        <v>464584470</v>
      </c>
      <c r="K56" s="79">
        <v>91886041</v>
      </c>
      <c r="L56" s="79">
        <v>4611000</v>
      </c>
      <c r="M56" s="81">
        <v>669862721</v>
      </c>
    </row>
    <row r="57" spans="1:13" ht="27">
      <c r="A57" s="51" t="s">
        <v>49</v>
      </c>
      <c r="B57" s="76" t="s">
        <v>288</v>
      </c>
      <c r="C57" s="77" t="s">
        <v>289</v>
      </c>
      <c r="D57" s="78">
        <v>6178102</v>
      </c>
      <c r="E57" s="79">
        <v>21921898</v>
      </c>
      <c r="F57" s="79">
        <v>71110851</v>
      </c>
      <c r="G57" s="79">
        <v>3020000</v>
      </c>
      <c r="H57" s="80">
        <v>102230851</v>
      </c>
      <c r="I57" s="78">
        <v>-18036312</v>
      </c>
      <c r="J57" s="79">
        <v>20873732</v>
      </c>
      <c r="K57" s="79">
        <v>107900163</v>
      </c>
      <c r="L57" s="79">
        <v>3963000</v>
      </c>
      <c r="M57" s="81">
        <v>114700583</v>
      </c>
    </row>
    <row r="58" spans="1:13" ht="27">
      <c r="A58" s="51" t="s">
        <v>49</v>
      </c>
      <c r="B58" s="76" t="s">
        <v>290</v>
      </c>
      <c r="C58" s="77" t="s">
        <v>291</v>
      </c>
      <c r="D58" s="78">
        <v>2707881</v>
      </c>
      <c r="E58" s="79">
        <v>4982004</v>
      </c>
      <c r="F58" s="79">
        <v>22250585</v>
      </c>
      <c r="G58" s="79">
        <v>607000</v>
      </c>
      <c r="H58" s="80">
        <v>30547470</v>
      </c>
      <c r="I58" s="78">
        <v>2362715</v>
      </c>
      <c r="J58" s="79">
        <v>5521973</v>
      </c>
      <c r="K58" s="79">
        <v>19579249</v>
      </c>
      <c r="L58" s="79">
        <v>542000</v>
      </c>
      <c r="M58" s="81">
        <v>28005937</v>
      </c>
    </row>
    <row r="59" spans="1:13" ht="27">
      <c r="A59" s="51" t="s">
        <v>49</v>
      </c>
      <c r="B59" s="76" t="s">
        <v>292</v>
      </c>
      <c r="C59" s="77" t="s">
        <v>293</v>
      </c>
      <c r="D59" s="78">
        <v>13113955</v>
      </c>
      <c r="E59" s="79">
        <v>4103813</v>
      </c>
      <c r="F59" s="79">
        <v>23914085</v>
      </c>
      <c r="G59" s="79">
        <v>721000</v>
      </c>
      <c r="H59" s="80">
        <v>41852853</v>
      </c>
      <c r="I59" s="78">
        <v>2308140</v>
      </c>
      <c r="J59" s="79">
        <v>3403500</v>
      </c>
      <c r="K59" s="79">
        <v>24765449</v>
      </c>
      <c r="L59" s="79">
        <v>813000</v>
      </c>
      <c r="M59" s="81">
        <v>31290089</v>
      </c>
    </row>
    <row r="60" spans="1:13" ht="13.5">
      <c r="A60" s="51" t="s">
        <v>64</v>
      </c>
      <c r="B60" s="76" t="s">
        <v>294</v>
      </c>
      <c r="C60" s="77" t="s">
        <v>295</v>
      </c>
      <c r="D60" s="78">
        <v>0</v>
      </c>
      <c r="E60" s="79">
        <v>22361486</v>
      </c>
      <c r="F60" s="79">
        <v>32813119</v>
      </c>
      <c r="G60" s="79">
        <v>110850000</v>
      </c>
      <c r="H60" s="80">
        <v>166024605</v>
      </c>
      <c r="I60" s="78">
        <v>0</v>
      </c>
      <c r="J60" s="79">
        <v>21053116</v>
      </c>
      <c r="K60" s="79">
        <v>-984287</v>
      </c>
      <c r="L60" s="79">
        <v>161386000</v>
      </c>
      <c r="M60" s="81">
        <v>181454829</v>
      </c>
    </row>
    <row r="61" spans="1:13" ht="13.5">
      <c r="A61" s="52"/>
      <c r="B61" s="82" t="s">
        <v>296</v>
      </c>
      <c r="C61" s="83"/>
      <c r="D61" s="84">
        <f aca="true" t="shared" si="8" ref="D61:M61">SUM(D55:D60)</f>
        <v>143306447</v>
      </c>
      <c r="E61" s="85">
        <f t="shared" si="8"/>
        <v>594231008</v>
      </c>
      <c r="F61" s="85">
        <f t="shared" si="8"/>
        <v>328293228</v>
      </c>
      <c r="G61" s="85">
        <f t="shared" si="8"/>
        <v>247122000</v>
      </c>
      <c r="H61" s="86">
        <f t="shared" si="8"/>
        <v>1312952683</v>
      </c>
      <c r="I61" s="84">
        <f t="shared" si="8"/>
        <v>98546652</v>
      </c>
      <c r="J61" s="85">
        <f t="shared" si="8"/>
        <v>515587432</v>
      </c>
      <c r="K61" s="85">
        <f t="shared" si="8"/>
        <v>271465440</v>
      </c>
      <c r="L61" s="85">
        <f t="shared" si="8"/>
        <v>177856000</v>
      </c>
      <c r="M61" s="87">
        <f t="shared" si="8"/>
        <v>1063455524</v>
      </c>
    </row>
    <row r="62" spans="1:13" ht="27">
      <c r="A62" s="51" t="s">
        <v>49</v>
      </c>
      <c r="B62" s="76" t="s">
        <v>297</v>
      </c>
      <c r="C62" s="77" t="s">
        <v>298</v>
      </c>
      <c r="D62" s="78">
        <v>11206503</v>
      </c>
      <c r="E62" s="79">
        <v>7762208</v>
      </c>
      <c r="F62" s="79">
        <v>45890776</v>
      </c>
      <c r="G62" s="79">
        <v>5419000</v>
      </c>
      <c r="H62" s="80">
        <v>70278487</v>
      </c>
      <c r="I62" s="78">
        <v>9583507</v>
      </c>
      <c r="J62" s="79">
        <v>9388422</v>
      </c>
      <c r="K62" s="79">
        <v>45477857</v>
      </c>
      <c r="L62" s="79">
        <v>6008000</v>
      </c>
      <c r="M62" s="81">
        <v>70457786</v>
      </c>
    </row>
    <row r="63" spans="1:13" ht="27">
      <c r="A63" s="51" t="s">
        <v>49</v>
      </c>
      <c r="B63" s="76" t="s">
        <v>299</v>
      </c>
      <c r="C63" s="77" t="s">
        <v>300</v>
      </c>
      <c r="D63" s="78">
        <v>133752071</v>
      </c>
      <c r="E63" s="79">
        <v>244359522</v>
      </c>
      <c r="F63" s="79">
        <v>53975768</v>
      </c>
      <c r="G63" s="79">
        <v>3517000</v>
      </c>
      <c r="H63" s="80">
        <v>435604361</v>
      </c>
      <c r="I63" s="78">
        <v>121064652</v>
      </c>
      <c r="J63" s="79">
        <v>239509872</v>
      </c>
      <c r="K63" s="79">
        <v>60933626</v>
      </c>
      <c r="L63" s="79">
        <v>13382000</v>
      </c>
      <c r="M63" s="81">
        <v>434890150</v>
      </c>
    </row>
    <row r="64" spans="1:13" ht="27">
      <c r="A64" s="51" t="s">
        <v>49</v>
      </c>
      <c r="B64" s="76" t="s">
        <v>301</v>
      </c>
      <c r="C64" s="77" t="s">
        <v>302</v>
      </c>
      <c r="D64" s="78">
        <v>694903</v>
      </c>
      <c r="E64" s="79">
        <v>0</v>
      </c>
      <c r="F64" s="79">
        <v>40261009</v>
      </c>
      <c r="G64" s="79">
        <v>404000</v>
      </c>
      <c r="H64" s="80">
        <v>41359912</v>
      </c>
      <c r="I64" s="78">
        <v>393856</v>
      </c>
      <c r="J64" s="79">
        <v>0</v>
      </c>
      <c r="K64" s="79">
        <v>34931111</v>
      </c>
      <c r="L64" s="79">
        <v>358000</v>
      </c>
      <c r="M64" s="81">
        <v>35682967</v>
      </c>
    </row>
    <row r="65" spans="1:13" ht="27">
      <c r="A65" s="51" t="s">
        <v>49</v>
      </c>
      <c r="B65" s="76" t="s">
        <v>303</v>
      </c>
      <c r="C65" s="77" t="s">
        <v>304</v>
      </c>
      <c r="D65" s="78">
        <v>1918068</v>
      </c>
      <c r="E65" s="79">
        <v>44763</v>
      </c>
      <c r="F65" s="79">
        <v>-2730621</v>
      </c>
      <c r="G65" s="79">
        <v>4184000</v>
      </c>
      <c r="H65" s="80">
        <v>3416210</v>
      </c>
      <c r="I65" s="78">
        <v>509577</v>
      </c>
      <c r="J65" s="79">
        <v>1317</v>
      </c>
      <c r="K65" s="79">
        <v>21726398</v>
      </c>
      <c r="L65" s="79">
        <v>347000</v>
      </c>
      <c r="M65" s="81">
        <v>22584292</v>
      </c>
    </row>
    <row r="66" spans="1:13" ht="13.5">
      <c r="A66" s="51" t="s">
        <v>64</v>
      </c>
      <c r="B66" s="76" t="s">
        <v>305</v>
      </c>
      <c r="C66" s="77" t="s">
        <v>306</v>
      </c>
      <c r="D66" s="78">
        <v>0</v>
      </c>
      <c r="E66" s="79">
        <v>56585615</v>
      </c>
      <c r="F66" s="79">
        <v>82674155</v>
      </c>
      <c r="G66" s="79">
        <v>80327000</v>
      </c>
      <c r="H66" s="80">
        <v>219586770</v>
      </c>
      <c r="I66" s="78">
        <v>0</v>
      </c>
      <c r="J66" s="79">
        <v>39758199</v>
      </c>
      <c r="K66" s="79">
        <v>35641201</v>
      </c>
      <c r="L66" s="79">
        <v>109381000</v>
      </c>
      <c r="M66" s="81">
        <v>184780400</v>
      </c>
    </row>
    <row r="67" spans="1:13" ht="13.5">
      <c r="A67" s="52"/>
      <c r="B67" s="82" t="s">
        <v>307</v>
      </c>
      <c r="C67" s="83"/>
      <c r="D67" s="84">
        <f aca="true" t="shared" si="9" ref="D67:M67">SUM(D62:D66)</f>
        <v>147571545</v>
      </c>
      <c r="E67" s="85">
        <f t="shared" si="9"/>
        <v>308752108</v>
      </c>
      <c r="F67" s="85">
        <f t="shared" si="9"/>
        <v>220071087</v>
      </c>
      <c r="G67" s="85">
        <f t="shared" si="9"/>
        <v>93851000</v>
      </c>
      <c r="H67" s="86">
        <f t="shared" si="9"/>
        <v>770245740</v>
      </c>
      <c r="I67" s="84">
        <f t="shared" si="9"/>
        <v>131551592</v>
      </c>
      <c r="J67" s="85">
        <f t="shared" si="9"/>
        <v>288657810</v>
      </c>
      <c r="K67" s="85">
        <f t="shared" si="9"/>
        <v>198710193</v>
      </c>
      <c r="L67" s="85">
        <f t="shared" si="9"/>
        <v>129476000</v>
      </c>
      <c r="M67" s="87">
        <f t="shared" si="9"/>
        <v>748395595</v>
      </c>
    </row>
    <row r="68" spans="1:13" ht="27">
      <c r="A68" s="51" t="s">
        <v>49</v>
      </c>
      <c r="B68" s="76" t="s">
        <v>308</v>
      </c>
      <c r="C68" s="77" t="s">
        <v>309</v>
      </c>
      <c r="D68" s="78">
        <v>26020404</v>
      </c>
      <c r="E68" s="79">
        <v>17188480</v>
      </c>
      <c r="F68" s="79">
        <v>20230881</v>
      </c>
      <c r="G68" s="79">
        <v>1110000</v>
      </c>
      <c r="H68" s="80">
        <v>64549765</v>
      </c>
      <c r="I68" s="78">
        <v>16331963</v>
      </c>
      <c r="J68" s="79">
        <v>29800155</v>
      </c>
      <c r="K68" s="79">
        <v>18189268</v>
      </c>
      <c r="L68" s="79">
        <v>4393000</v>
      </c>
      <c r="M68" s="81">
        <v>68714386</v>
      </c>
    </row>
    <row r="69" spans="1:13" ht="27">
      <c r="A69" s="51" t="s">
        <v>49</v>
      </c>
      <c r="B69" s="76" t="s">
        <v>310</v>
      </c>
      <c r="C69" s="77" t="s">
        <v>311</v>
      </c>
      <c r="D69" s="78">
        <v>4423577</v>
      </c>
      <c r="E69" s="79">
        <v>471939</v>
      </c>
      <c r="F69" s="79">
        <v>1986543</v>
      </c>
      <c r="G69" s="79">
        <v>7037000</v>
      </c>
      <c r="H69" s="80">
        <v>13919059</v>
      </c>
      <c r="I69" s="78">
        <v>5388634</v>
      </c>
      <c r="J69" s="79">
        <v>582981</v>
      </c>
      <c r="K69" s="79">
        <v>5347598</v>
      </c>
      <c r="L69" s="79">
        <v>477000</v>
      </c>
      <c r="M69" s="81">
        <v>11796213</v>
      </c>
    </row>
    <row r="70" spans="1:13" ht="27">
      <c r="A70" s="51" t="s">
        <v>49</v>
      </c>
      <c r="B70" s="76" t="s">
        <v>312</v>
      </c>
      <c r="C70" s="77" t="s">
        <v>313</v>
      </c>
      <c r="D70" s="78">
        <v>1158928</v>
      </c>
      <c r="E70" s="79">
        <v>656843</v>
      </c>
      <c r="F70" s="79">
        <v>53247093</v>
      </c>
      <c r="G70" s="79">
        <v>705000</v>
      </c>
      <c r="H70" s="80">
        <v>55767864</v>
      </c>
      <c r="I70" s="78">
        <v>804165</v>
      </c>
      <c r="J70" s="79">
        <v>675317</v>
      </c>
      <c r="K70" s="79">
        <v>50455661</v>
      </c>
      <c r="L70" s="79">
        <v>697000</v>
      </c>
      <c r="M70" s="81">
        <v>52632143</v>
      </c>
    </row>
    <row r="71" spans="1:13" ht="27">
      <c r="A71" s="51" t="s">
        <v>49</v>
      </c>
      <c r="B71" s="76" t="s">
        <v>314</v>
      </c>
      <c r="C71" s="77" t="s">
        <v>315</v>
      </c>
      <c r="D71" s="78">
        <v>8084084</v>
      </c>
      <c r="E71" s="79">
        <v>833724</v>
      </c>
      <c r="F71" s="79">
        <v>33717944</v>
      </c>
      <c r="G71" s="79">
        <v>3713000</v>
      </c>
      <c r="H71" s="80">
        <v>46348752</v>
      </c>
      <c r="I71" s="78">
        <v>8850526</v>
      </c>
      <c r="J71" s="79">
        <v>835147</v>
      </c>
      <c r="K71" s="79">
        <v>40335105</v>
      </c>
      <c r="L71" s="79">
        <v>478000</v>
      </c>
      <c r="M71" s="81">
        <v>50498778</v>
      </c>
    </row>
    <row r="72" spans="1:13" ht="13.5">
      <c r="A72" s="51" t="s">
        <v>64</v>
      </c>
      <c r="B72" s="76" t="s">
        <v>316</v>
      </c>
      <c r="C72" s="77" t="s">
        <v>317</v>
      </c>
      <c r="D72" s="78">
        <v>0</v>
      </c>
      <c r="E72" s="79">
        <v>18145424</v>
      </c>
      <c r="F72" s="79">
        <v>122516106</v>
      </c>
      <c r="G72" s="79">
        <v>26301000</v>
      </c>
      <c r="H72" s="80">
        <v>166962530</v>
      </c>
      <c r="I72" s="78">
        <v>0</v>
      </c>
      <c r="J72" s="79">
        <v>5178200</v>
      </c>
      <c r="K72" s="79">
        <v>71646498</v>
      </c>
      <c r="L72" s="79">
        <v>61423000</v>
      </c>
      <c r="M72" s="81">
        <v>138247698</v>
      </c>
    </row>
    <row r="73" spans="1:13" ht="13.5">
      <c r="A73" s="52"/>
      <c r="B73" s="82" t="s">
        <v>318</v>
      </c>
      <c r="C73" s="83"/>
      <c r="D73" s="84">
        <f aca="true" t="shared" si="10" ref="D73:M73">SUM(D68:D72)</f>
        <v>39686993</v>
      </c>
      <c r="E73" s="85">
        <f t="shared" si="10"/>
        <v>37296410</v>
      </c>
      <c r="F73" s="85">
        <f t="shared" si="10"/>
        <v>231698567</v>
      </c>
      <c r="G73" s="85">
        <f t="shared" si="10"/>
        <v>38866000</v>
      </c>
      <c r="H73" s="86">
        <f t="shared" si="10"/>
        <v>347547970</v>
      </c>
      <c r="I73" s="84">
        <f t="shared" si="10"/>
        <v>31375288</v>
      </c>
      <c r="J73" s="85">
        <f t="shared" si="10"/>
        <v>37071800</v>
      </c>
      <c r="K73" s="85">
        <f t="shared" si="10"/>
        <v>185974130</v>
      </c>
      <c r="L73" s="85">
        <f t="shared" si="10"/>
        <v>67468000</v>
      </c>
      <c r="M73" s="87">
        <f t="shared" si="10"/>
        <v>321889218</v>
      </c>
    </row>
    <row r="74" spans="1:13" ht="13.5">
      <c r="A74" s="53"/>
      <c r="B74" s="88" t="s">
        <v>319</v>
      </c>
      <c r="C74" s="89"/>
      <c r="D74" s="90">
        <f aca="true" t="shared" si="11" ref="D74:M74">SUM(D9,D11:D15,D17:D24,D26:D29,D31:D35,D37:D40,D42:D47,D49:D53,D55:D60,D62:D66,D68:D72)</f>
        <v>2965730270</v>
      </c>
      <c r="E74" s="91">
        <f t="shared" si="11"/>
        <v>7053906859</v>
      </c>
      <c r="F74" s="91">
        <f t="shared" si="11"/>
        <v>3942310206</v>
      </c>
      <c r="G74" s="91">
        <f t="shared" si="11"/>
        <v>1645404000</v>
      </c>
      <c r="H74" s="92">
        <f t="shared" si="11"/>
        <v>15607351335</v>
      </c>
      <c r="I74" s="90">
        <f t="shared" si="11"/>
        <v>2241407695</v>
      </c>
      <c r="J74" s="91">
        <f t="shared" si="11"/>
        <v>5150182547</v>
      </c>
      <c r="K74" s="91">
        <f t="shared" si="11"/>
        <v>1840097522</v>
      </c>
      <c r="L74" s="91">
        <f t="shared" si="11"/>
        <v>1693178000</v>
      </c>
      <c r="M74" s="93">
        <f t="shared" si="11"/>
        <v>10924865764</v>
      </c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320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321</v>
      </c>
      <c r="C9" s="77" t="s">
        <v>322</v>
      </c>
      <c r="D9" s="78">
        <v>15799990</v>
      </c>
      <c r="E9" s="79">
        <v>1460542</v>
      </c>
      <c r="F9" s="79">
        <v>87317718</v>
      </c>
      <c r="G9" s="79">
        <v>8918000</v>
      </c>
      <c r="H9" s="80">
        <v>113496250</v>
      </c>
      <c r="I9" s="78">
        <v>9531630</v>
      </c>
      <c r="J9" s="79">
        <v>1151485</v>
      </c>
      <c r="K9" s="79">
        <v>6283224</v>
      </c>
      <c r="L9" s="79">
        <v>3255000</v>
      </c>
      <c r="M9" s="81">
        <v>20221339</v>
      </c>
    </row>
    <row r="10" spans="1:13" ht="13.5">
      <c r="A10" s="51" t="s">
        <v>49</v>
      </c>
      <c r="B10" s="76" t="s">
        <v>323</v>
      </c>
      <c r="C10" s="77" t="s">
        <v>324</v>
      </c>
      <c r="D10" s="78">
        <v>-70740</v>
      </c>
      <c r="E10" s="79">
        <v>4833198</v>
      </c>
      <c r="F10" s="79">
        <v>1163873</v>
      </c>
      <c r="G10" s="79">
        <v>15651000</v>
      </c>
      <c r="H10" s="80">
        <v>21577331</v>
      </c>
      <c r="I10" s="78">
        <v>2638934</v>
      </c>
      <c r="J10" s="79">
        <v>-1406733</v>
      </c>
      <c r="K10" s="79">
        <v>274104</v>
      </c>
      <c r="L10" s="79">
        <v>5123000</v>
      </c>
      <c r="M10" s="81">
        <v>6629305</v>
      </c>
    </row>
    <row r="11" spans="1:13" ht="13.5">
      <c r="A11" s="51" t="s">
        <v>49</v>
      </c>
      <c r="B11" s="76" t="s">
        <v>325</v>
      </c>
      <c r="C11" s="77" t="s">
        <v>326</v>
      </c>
      <c r="D11" s="78">
        <v>30237966</v>
      </c>
      <c r="E11" s="79">
        <v>115491367</v>
      </c>
      <c r="F11" s="79">
        <v>126740272</v>
      </c>
      <c r="G11" s="79">
        <v>3723000</v>
      </c>
      <c r="H11" s="80">
        <v>276192605</v>
      </c>
      <c r="I11" s="78">
        <v>18187609</v>
      </c>
      <c r="J11" s="79">
        <v>78438884</v>
      </c>
      <c r="K11" s="79">
        <v>103035955</v>
      </c>
      <c r="L11" s="79">
        <v>4649000</v>
      </c>
      <c r="M11" s="81">
        <v>204311448</v>
      </c>
    </row>
    <row r="12" spans="1:13" ht="13.5">
      <c r="A12" s="51" t="s">
        <v>49</v>
      </c>
      <c r="B12" s="76" t="s">
        <v>327</v>
      </c>
      <c r="C12" s="77" t="s">
        <v>328</v>
      </c>
      <c r="D12" s="78">
        <v>25316271</v>
      </c>
      <c r="E12" s="79">
        <v>46254779</v>
      </c>
      <c r="F12" s="79">
        <v>10708819</v>
      </c>
      <c r="G12" s="79">
        <v>342000</v>
      </c>
      <c r="H12" s="80">
        <v>82621869</v>
      </c>
      <c r="I12" s="78">
        <v>29339961</v>
      </c>
      <c r="J12" s="79">
        <v>58494061</v>
      </c>
      <c r="K12" s="79">
        <v>46939993</v>
      </c>
      <c r="L12" s="79">
        <v>5300000</v>
      </c>
      <c r="M12" s="81">
        <v>140074015</v>
      </c>
    </row>
    <row r="13" spans="1:13" ht="13.5">
      <c r="A13" s="51" t="s">
        <v>49</v>
      </c>
      <c r="B13" s="76" t="s">
        <v>329</v>
      </c>
      <c r="C13" s="77" t="s">
        <v>330</v>
      </c>
      <c r="D13" s="78">
        <v>7739377</v>
      </c>
      <c r="E13" s="79">
        <v>691952</v>
      </c>
      <c r="F13" s="79">
        <v>2734971</v>
      </c>
      <c r="G13" s="79">
        <v>333000</v>
      </c>
      <c r="H13" s="80">
        <v>11499300</v>
      </c>
      <c r="I13" s="78">
        <v>21447139</v>
      </c>
      <c r="J13" s="79">
        <v>1887146</v>
      </c>
      <c r="K13" s="79">
        <v>34669637</v>
      </c>
      <c r="L13" s="79">
        <v>350000</v>
      </c>
      <c r="M13" s="81">
        <v>58353922</v>
      </c>
    </row>
    <row r="14" spans="1:13" ht="13.5">
      <c r="A14" s="51" t="s">
        <v>64</v>
      </c>
      <c r="B14" s="76" t="s">
        <v>331</v>
      </c>
      <c r="C14" s="77" t="s">
        <v>332</v>
      </c>
      <c r="D14" s="78">
        <v>0</v>
      </c>
      <c r="E14" s="79">
        <v>0</v>
      </c>
      <c r="F14" s="79">
        <v>-41599641</v>
      </c>
      <c r="G14" s="79">
        <v>41688000</v>
      </c>
      <c r="H14" s="80">
        <v>88359</v>
      </c>
      <c r="I14" s="78">
        <v>0</v>
      </c>
      <c r="J14" s="79">
        <v>0</v>
      </c>
      <c r="K14" s="79">
        <v>-192531000</v>
      </c>
      <c r="L14" s="79">
        <v>192531000</v>
      </c>
      <c r="M14" s="81">
        <v>0</v>
      </c>
    </row>
    <row r="15" spans="1:13" ht="13.5">
      <c r="A15" s="52"/>
      <c r="B15" s="82" t="s">
        <v>333</v>
      </c>
      <c r="C15" s="83"/>
      <c r="D15" s="84">
        <f aca="true" t="shared" si="0" ref="D15:M15">SUM(D9:D14)</f>
        <v>79022864</v>
      </c>
      <c r="E15" s="85">
        <f t="shared" si="0"/>
        <v>168731838</v>
      </c>
      <c r="F15" s="85">
        <f t="shared" si="0"/>
        <v>187066012</v>
      </c>
      <c r="G15" s="85">
        <f t="shared" si="0"/>
        <v>70655000</v>
      </c>
      <c r="H15" s="86">
        <f t="shared" si="0"/>
        <v>505475714</v>
      </c>
      <c r="I15" s="84">
        <f t="shared" si="0"/>
        <v>81145273</v>
      </c>
      <c r="J15" s="85">
        <f t="shared" si="0"/>
        <v>138564843</v>
      </c>
      <c r="K15" s="85">
        <f t="shared" si="0"/>
        <v>-1328087</v>
      </c>
      <c r="L15" s="85">
        <f t="shared" si="0"/>
        <v>211208000</v>
      </c>
      <c r="M15" s="87">
        <f t="shared" si="0"/>
        <v>429590029</v>
      </c>
    </row>
    <row r="16" spans="1:13" ht="13.5">
      <c r="A16" s="51" t="s">
        <v>49</v>
      </c>
      <c r="B16" s="76" t="s">
        <v>334</v>
      </c>
      <c r="C16" s="77" t="s">
        <v>335</v>
      </c>
      <c r="D16" s="78">
        <v>3619663</v>
      </c>
      <c r="E16" s="79">
        <v>42252038</v>
      </c>
      <c r="F16" s="79">
        <v>43342637</v>
      </c>
      <c r="G16" s="79">
        <v>441000</v>
      </c>
      <c r="H16" s="80">
        <v>89655338</v>
      </c>
      <c r="I16" s="78">
        <v>3512318</v>
      </c>
      <c r="J16" s="79">
        <v>39622372</v>
      </c>
      <c r="K16" s="79">
        <v>67228264</v>
      </c>
      <c r="L16" s="79">
        <v>4867000</v>
      </c>
      <c r="M16" s="81">
        <v>115229954</v>
      </c>
    </row>
    <row r="17" spans="1:13" ht="13.5">
      <c r="A17" s="51" t="s">
        <v>49</v>
      </c>
      <c r="B17" s="76" t="s">
        <v>336</v>
      </c>
      <c r="C17" s="77" t="s">
        <v>337</v>
      </c>
      <c r="D17" s="78">
        <v>25006760</v>
      </c>
      <c r="E17" s="79">
        <v>6343009</v>
      </c>
      <c r="F17" s="79">
        <v>140430140</v>
      </c>
      <c r="G17" s="79">
        <v>15142000</v>
      </c>
      <c r="H17" s="80">
        <v>186921909</v>
      </c>
      <c r="I17" s="78">
        <v>15486700</v>
      </c>
      <c r="J17" s="79">
        <v>5476009</v>
      </c>
      <c r="K17" s="79">
        <v>136719476</v>
      </c>
      <c r="L17" s="79">
        <v>18822000</v>
      </c>
      <c r="M17" s="81">
        <v>176504185</v>
      </c>
    </row>
    <row r="18" spans="1:13" ht="13.5">
      <c r="A18" s="51" t="s">
        <v>49</v>
      </c>
      <c r="B18" s="76" t="s">
        <v>338</v>
      </c>
      <c r="C18" s="77" t="s">
        <v>339</v>
      </c>
      <c r="D18" s="78">
        <v>20394880</v>
      </c>
      <c r="E18" s="79">
        <v>108739315</v>
      </c>
      <c r="F18" s="79">
        <v>95706599</v>
      </c>
      <c r="G18" s="79">
        <v>6558000</v>
      </c>
      <c r="H18" s="80">
        <v>231398794</v>
      </c>
      <c r="I18" s="78">
        <v>25320973</v>
      </c>
      <c r="J18" s="79">
        <v>102623828</v>
      </c>
      <c r="K18" s="79">
        <v>23441208</v>
      </c>
      <c r="L18" s="79">
        <v>6427000</v>
      </c>
      <c r="M18" s="81">
        <v>157813009</v>
      </c>
    </row>
    <row r="19" spans="1:13" ht="13.5">
      <c r="A19" s="51" t="s">
        <v>49</v>
      </c>
      <c r="B19" s="76" t="s">
        <v>340</v>
      </c>
      <c r="C19" s="77" t="s">
        <v>341</v>
      </c>
      <c r="D19" s="78">
        <v>8036943</v>
      </c>
      <c r="E19" s="79">
        <v>881225</v>
      </c>
      <c r="F19" s="79">
        <v>91240426</v>
      </c>
      <c r="G19" s="79">
        <v>4349000</v>
      </c>
      <c r="H19" s="80">
        <v>104507594</v>
      </c>
      <c r="I19" s="78">
        <v>12116126</v>
      </c>
      <c r="J19" s="79">
        <v>879410</v>
      </c>
      <c r="K19" s="79">
        <v>85077048</v>
      </c>
      <c r="L19" s="79">
        <v>6401000</v>
      </c>
      <c r="M19" s="81">
        <v>104473584</v>
      </c>
    </row>
    <row r="20" spans="1:13" ht="13.5">
      <c r="A20" s="51" t="s">
        <v>64</v>
      </c>
      <c r="B20" s="76" t="s">
        <v>342</v>
      </c>
      <c r="C20" s="77" t="s">
        <v>343</v>
      </c>
      <c r="D20" s="78">
        <v>0</v>
      </c>
      <c r="E20" s="79">
        <v>38680998</v>
      </c>
      <c r="F20" s="79">
        <v>109045251</v>
      </c>
      <c r="G20" s="79">
        <v>16906000</v>
      </c>
      <c r="H20" s="80">
        <v>164632249</v>
      </c>
      <c r="I20" s="78">
        <v>0</v>
      </c>
      <c r="J20" s="79">
        <v>335184499</v>
      </c>
      <c r="K20" s="79">
        <v>235735776</v>
      </c>
      <c r="L20" s="79">
        <v>23539000</v>
      </c>
      <c r="M20" s="81">
        <v>594459275</v>
      </c>
    </row>
    <row r="21" spans="1:13" ht="13.5">
      <c r="A21" s="52"/>
      <c r="B21" s="82" t="s">
        <v>344</v>
      </c>
      <c r="C21" s="83"/>
      <c r="D21" s="84">
        <f aca="true" t="shared" si="1" ref="D21:M21">SUM(D16:D20)</f>
        <v>57058246</v>
      </c>
      <c r="E21" s="85">
        <f t="shared" si="1"/>
        <v>196896585</v>
      </c>
      <c r="F21" s="85">
        <f t="shared" si="1"/>
        <v>479765053</v>
      </c>
      <c r="G21" s="85">
        <f t="shared" si="1"/>
        <v>43396000</v>
      </c>
      <c r="H21" s="86">
        <f t="shared" si="1"/>
        <v>777115884</v>
      </c>
      <c r="I21" s="84">
        <f t="shared" si="1"/>
        <v>56436117</v>
      </c>
      <c r="J21" s="85">
        <f t="shared" si="1"/>
        <v>483786118</v>
      </c>
      <c r="K21" s="85">
        <f t="shared" si="1"/>
        <v>548201772</v>
      </c>
      <c r="L21" s="85">
        <f t="shared" si="1"/>
        <v>60056000</v>
      </c>
      <c r="M21" s="87">
        <f t="shared" si="1"/>
        <v>1148480007</v>
      </c>
    </row>
    <row r="22" spans="1:13" ht="13.5">
      <c r="A22" s="51" t="s">
        <v>49</v>
      </c>
      <c r="B22" s="76" t="s">
        <v>345</v>
      </c>
      <c r="C22" s="77" t="s">
        <v>346</v>
      </c>
      <c r="D22" s="78">
        <v>948477</v>
      </c>
      <c r="E22" s="79">
        <v>10410978</v>
      </c>
      <c r="F22" s="79">
        <v>45084706</v>
      </c>
      <c r="G22" s="79">
        <v>6321000</v>
      </c>
      <c r="H22" s="80">
        <v>62765161</v>
      </c>
      <c r="I22" s="78">
        <v>903285</v>
      </c>
      <c r="J22" s="79">
        <v>6506048</v>
      </c>
      <c r="K22" s="79">
        <v>41958792</v>
      </c>
      <c r="L22" s="79">
        <v>2381000</v>
      </c>
      <c r="M22" s="81">
        <v>51749125</v>
      </c>
    </row>
    <row r="23" spans="1:13" ht="13.5">
      <c r="A23" s="51" t="s">
        <v>49</v>
      </c>
      <c r="B23" s="76" t="s">
        <v>347</v>
      </c>
      <c r="C23" s="77" t="s">
        <v>348</v>
      </c>
      <c r="D23" s="78">
        <v>4991318</v>
      </c>
      <c r="E23" s="79">
        <v>2096601</v>
      </c>
      <c r="F23" s="79">
        <v>40708818</v>
      </c>
      <c r="G23" s="79">
        <v>349000</v>
      </c>
      <c r="H23" s="80">
        <v>48145737</v>
      </c>
      <c r="I23" s="78">
        <v>3642336</v>
      </c>
      <c r="J23" s="79">
        <v>1901576</v>
      </c>
      <c r="K23" s="79">
        <v>35332757</v>
      </c>
      <c r="L23" s="79">
        <v>1385000</v>
      </c>
      <c r="M23" s="81">
        <v>42261669</v>
      </c>
    </row>
    <row r="24" spans="1:13" ht="13.5">
      <c r="A24" s="51" t="s">
        <v>49</v>
      </c>
      <c r="B24" s="76" t="s">
        <v>349</v>
      </c>
      <c r="C24" s="77" t="s">
        <v>350</v>
      </c>
      <c r="D24" s="78">
        <v>128133823</v>
      </c>
      <c r="E24" s="79">
        <v>318013355</v>
      </c>
      <c r="F24" s="79">
        <v>-381666814</v>
      </c>
      <c r="G24" s="79">
        <v>797308000</v>
      </c>
      <c r="H24" s="80">
        <v>861788364</v>
      </c>
      <c r="I24" s="78">
        <v>337703825</v>
      </c>
      <c r="J24" s="79">
        <v>1155267506</v>
      </c>
      <c r="K24" s="79">
        <v>352726455</v>
      </c>
      <c r="L24" s="79">
        <v>388998000</v>
      </c>
      <c r="M24" s="81">
        <v>2234695786</v>
      </c>
    </row>
    <row r="25" spans="1:13" ht="13.5">
      <c r="A25" s="51" t="s">
        <v>49</v>
      </c>
      <c r="B25" s="76" t="s">
        <v>351</v>
      </c>
      <c r="C25" s="77" t="s">
        <v>352</v>
      </c>
      <c r="D25" s="78">
        <v>0</v>
      </c>
      <c r="E25" s="79">
        <v>0</v>
      </c>
      <c r="F25" s="79">
        <v>-351000</v>
      </c>
      <c r="G25" s="79">
        <v>351000</v>
      </c>
      <c r="H25" s="80">
        <v>0</v>
      </c>
      <c r="I25" s="78">
        <v>0</v>
      </c>
      <c r="J25" s="79">
        <v>1462314</v>
      </c>
      <c r="K25" s="79">
        <v>63556381</v>
      </c>
      <c r="L25" s="79">
        <v>527000</v>
      </c>
      <c r="M25" s="81">
        <v>65545695</v>
      </c>
    </row>
    <row r="26" spans="1:13" ht="13.5">
      <c r="A26" s="51" t="s">
        <v>64</v>
      </c>
      <c r="B26" s="76" t="s">
        <v>353</v>
      </c>
      <c r="C26" s="77" t="s">
        <v>354</v>
      </c>
      <c r="D26" s="78">
        <v>0</v>
      </c>
      <c r="E26" s="79">
        <v>18566691</v>
      </c>
      <c r="F26" s="79">
        <v>84101814</v>
      </c>
      <c r="G26" s="79">
        <v>72072000</v>
      </c>
      <c r="H26" s="80">
        <v>174740505</v>
      </c>
      <c r="I26" s="78">
        <v>0</v>
      </c>
      <c r="J26" s="79">
        <v>19779965</v>
      </c>
      <c r="K26" s="79">
        <v>114240643</v>
      </c>
      <c r="L26" s="79">
        <v>32457000</v>
      </c>
      <c r="M26" s="81">
        <v>166477608</v>
      </c>
    </row>
    <row r="27" spans="1:13" ht="13.5">
      <c r="A27" s="52"/>
      <c r="B27" s="82" t="s">
        <v>355</v>
      </c>
      <c r="C27" s="83"/>
      <c r="D27" s="84">
        <f aca="true" t="shared" si="2" ref="D27:M27">SUM(D22:D26)</f>
        <v>134073618</v>
      </c>
      <c r="E27" s="85">
        <f t="shared" si="2"/>
        <v>349087625</v>
      </c>
      <c r="F27" s="85">
        <f t="shared" si="2"/>
        <v>-212122476</v>
      </c>
      <c r="G27" s="85">
        <f t="shared" si="2"/>
        <v>876401000</v>
      </c>
      <c r="H27" s="86">
        <f t="shared" si="2"/>
        <v>1147439767</v>
      </c>
      <c r="I27" s="84">
        <f t="shared" si="2"/>
        <v>342249446</v>
      </c>
      <c r="J27" s="85">
        <f t="shared" si="2"/>
        <v>1184917409</v>
      </c>
      <c r="K27" s="85">
        <f t="shared" si="2"/>
        <v>607815028</v>
      </c>
      <c r="L27" s="85">
        <f t="shared" si="2"/>
        <v>425748000</v>
      </c>
      <c r="M27" s="87">
        <f t="shared" si="2"/>
        <v>2560729883</v>
      </c>
    </row>
    <row r="28" spans="1:13" ht="13.5">
      <c r="A28" s="51" t="s">
        <v>49</v>
      </c>
      <c r="B28" s="76" t="s">
        <v>356</v>
      </c>
      <c r="C28" s="77" t="s">
        <v>357</v>
      </c>
      <c r="D28" s="78">
        <v>18509529</v>
      </c>
      <c r="E28" s="79">
        <v>37735596</v>
      </c>
      <c r="F28" s="79">
        <v>4640241</v>
      </c>
      <c r="G28" s="79">
        <v>3330000</v>
      </c>
      <c r="H28" s="80">
        <v>64215366</v>
      </c>
      <c r="I28" s="78">
        <v>17761561</v>
      </c>
      <c r="J28" s="79">
        <v>47546970</v>
      </c>
      <c r="K28" s="79">
        <v>-19011632</v>
      </c>
      <c r="L28" s="79">
        <v>26402000</v>
      </c>
      <c r="M28" s="81">
        <v>72698899</v>
      </c>
    </row>
    <row r="29" spans="1:13" ht="13.5">
      <c r="A29" s="51" t="s">
        <v>49</v>
      </c>
      <c r="B29" s="76" t="s">
        <v>358</v>
      </c>
      <c r="C29" s="77" t="s">
        <v>359</v>
      </c>
      <c r="D29" s="78">
        <v>30613700</v>
      </c>
      <c r="E29" s="79">
        <v>55103692</v>
      </c>
      <c r="F29" s="79">
        <v>42838494</v>
      </c>
      <c r="G29" s="79">
        <v>11055000</v>
      </c>
      <c r="H29" s="80">
        <v>139610886</v>
      </c>
      <c r="I29" s="78">
        <v>10506045</v>
      </c>
      <c r="J29" s="79">
        <v>-55118586</v>
      </c>
      <c r="K29" s="79">
        <v>77275845</v>
      </c>
      <c r="L29" s="79">
        <v>31104000</v>
      </c>
      <c r="M29" s="81">
        <v>63767304</v>
      </c>
    </row>
    <row r="30" spans="1:13" ht="13.5">
      <c r="A30" s="51" t="s">
        <v>49</v>
      </c>
      <c r="B30" s="76" t="s">
        <v>360</v>
      </c>
      <c r="C30" s="77" t="s">
        <v>361</v>
      </c>
      <c r="D30" s="78">
        <v>20336771</v>
      </c>
      <c r="E30" s="79">
        <v>43308029</v>
      </c>
      <c r="F30" s="79">
        <v>27788906</v>
      </c>
      <c r="G30" s="79">
        <v>10313000</v>
      </c>
      <c r="H30" s="80">
        <v>101746706</v>
      </c>
      <c r="I30" s="78">
        <v>17536709</v>
      </c>
      <c r="J30" s="79">
        <v>39280400</v>
      </c>
      <c r="K30" s="79">
        <v>736074</v>
      </c>
      <c r="L30" s="79">
        <v>25846000</v>
      </c>
      <c r="M30" s="81">
        <v>83399183</v>
      </c>
    </row>
    <row r="31" spans="1:13" ht="13.5">
      <c r="A31" s="51" t="s">
        <v>49</v>
      </c>
      <c r="B31" s="76" t="s">
        <v>362</v>
      </c>
      <c r="C31" s="77" t="s">
        <v>363</v>
      </c>
      <c r="D31" s="78">
        <v>19767465</v>
      </c>
      <c r="E31" s="79">
        <v>87292747</v>
      </c>
      <c r="F31" s="79">
        <v>126427794</v>
      </c>
      <c r="G31" s="79">
        <v>30970000</v>
      </c>
      <c r="H31" s="80">
        <v>264458006</v>
      </c>
      <c r="I31" s="78">
        <v>17142135</v>
      </c>
      <c r="J31" s="79">
        <v>67873047</v>
      </c>
      <c r="K31" s="79">
        <v>19833139</v>
      </c>
      <c r="L31" s="79">
        <v>34127000</v>
      </c>
      <c r="M31" s="81">
        <v>138975321</v>
      </c>
    </row>
    <row r="32" spans="1:13" ht="13.5">
      <c r="A32" s="51" t="s">
        <v>49</v>
      </c>
      <c r="B32" s="76" t="s">
        <v>364</v>
      </c>
      <c r="C32" s="77" t="s">
        <v>365</v>
      </c>
      <c r="D32" s="78">
        <v>37151897</v>
      </c>
      <c r="E32" s="79">
        <v>39062200</v>
      </c>
      <c r="F32" s="79">
        <v>150223257</v>
      </c>
      <c r="G32" s="79">
        <v>8300000</v>
      </c>
      <c r="H32" s="80">
        <v>234737354</v>
      </c>
      <c r="I32" s="78">
        <v>17668029</v>
      </c>
      <c r="J32" s="79">
        <v>61373794</v>
      </c>
      <c r="K32" s="79">
        <v>3673063</v>
      </c>
      <c r="L32" s="79">
        <v>28820000</v>
      </c>
      <c r="M32" s="81">
        <v>111534886</v>
      </c>
    </row>
    <row r="33" spans="1:13" ht="13.5">
      <c r="A33" s="51" t="s">
        <v>64</v>
      </c>
      <c r="B33" s="76" t="s">
        <v>366</v>
      </c>
      <c r="C33" s="77" t="s">
        <v>367</v>
      </c>
      <c r="D33" s="78">
        <v>0</v>
      </c>
      <c r="E33" s="79">
        <v>0</v>
      </c>
      <c r="F33" s="79">
        <v>30673458</v>
      </c>
      <c r="G33" s="79">
        <v>678000</v>
      </c>
      <c r="H33" s="80">
        <v>31351458</v>
      </c>
      <c r="I33" s="78">
        <v>0</v>
      </c>
      <c r="J33" s="79">
        <v>0</v>
      </c>
      <c r="K33" s="79">
        <v>33378053</v>
      </c>
      <c r="L33" s="79">
        <v>640000</v>
      </c>
      <c r="M33" s="81">
        <v>34018053</v>
      </c>
    </row>
    <row r="34" spans="1:13" ht="13.5">
      <c r="A34" s="52"/>
      <c r="B34" s="82" t="s">
        <v>368</v>
      </c>
      <c r="C34" s="83"/>
      <c r="D34" s="84">
        <f aca="true" t="shared" si="3" ref="D34:M34">SUM(D28:D33)</f>
        <v>126379362</v>
      </c>
      <c r="E34" s="85">
        <f t="shared" si="3"/>
        <v>262502264</v>
      </c>
      <c r="F34" s="85">
        <f t="shared" si="3"/>
        <v>382592150</v>
      </c>
      <c r="G34" s="85">
        <f t="shared" si="3"/>
        <v>64646000</v>
      </c>
      <c r="H34" s="86">
        <f t="shared" si="3"/>
        <v>836119776</v>
      </c>
      <c r="I34" s="84">
        <f t="shared" si="3"/>
        <v>80614479</v>
      </c>
      <c r="J34" s="85">
        <f t="shared" si="3"/>
        <v>160955625</v>
      </c>
      <c r="K34" s="85">
        <f t="shared" si="3"/>
        <v>115884542</v>
      </c>
      <c r="L34" s="85">
        <f t="shared" si="3"/>
        <v>146939000</v>
      </c>
      <c r="M34" s="87">
        <f t="shared" si="3"/>
        <v>504393646</v>
      </c>
    </row>
    <row r="35" spans="1:13" ht="13.5">
      <c r="A35" s="51" t="s">
        <v>49</v>
      </c>
      <c r="B35" s="76" t="s">
        <v>369</v>
      </c>
      <c r="C35" s="77" t="s">
        <v>370</v>
      </c>
      <c r="D35" s="78">
        <v>9321134</v>
      </c>
      <c r="E35" s="79">
        <v>17474671</v>
      </c>
      <c r="F35" s="79">
        <v>41128088</v>
      </c>
      <c r="G35" s="79">
        <v>987000</v>
      </c>
      <c r="H35" s="80">
        <v>68910893</v>
      </c>
      <c r="I35" s="78">
        <v>8889902</v>
      </c>
      <c r="J35" s="79">
        <v>15386248</v>
      </c>
      <c r="K35" s="79">
        <v>34744700</v>
      </c>
      <c r="L35" s="79">
        <v>1195000</v>
      </c>
      <c r="M35" s="81">
        <v>60215850</v>
      </c>
    </row>
    <row r="36" spans="1:13" ht="13.5">
      <c r="A36" s="51" t="s">
        <v>49</v>
      </c>
      <c r="B36" s="76" t="s">
        <v>371</v>
      </c>
      <c r="C36" s="77" t="s">
        <v>372</v>
      </c>
      <c r="D36" s="78">
        <v>8983582</v>
      </c>
      <c r="E36" s="79">
        <v>24590442</v>
      </c>
      <c r="F36" s="79">
        <v>67987951</v>
      </c>
      <c r="G36" s="79">
        <v>5411000</v>
      </c>
      <c r="H36" s="80">
        <v>106972975</v>
      </c>
      <c r="I36" s="78">
        <v>10228688</v>
      </c>
      <c r="J36" s="79">
        <v>23061066</v>
      </c>
      <c r="K36" s="79">
        <v>63010795</v>
      </c>
      <c r="L36" s="79">
        <v>1300000</v>
      </c>
      <c r="M36" s="81">
        <v>97600549</v>
      </c>
    </row>
    <row r="37" spans="1:13" ht="13.5">
      <c r="A37" s="51" t="s">
        <v>49</v>
      </c>
      <c r="B37" s="76" t="s">
        <v>373</v>
      </c>
      <c r="C37" s="77" t="s">
        <v>374</v>
      </c>
      <c r="D37" s="78">
        <v>10298579</v>
      </c>
      <c r="E37" s="79">
        <v>34200</v>
      </c>
      <c r="F37" s="79">
        <v>79997282</v>
      </c>
      <c r="G37" s="79">
        <v>320000</v>
      </c>
      <c r="H37" s="80">
        <v>90650061</v>
      </c>
      <c r="I37" s="78">
        <v>9532311</v>
      </c>
      <c r="J37" s="79">
        <v>0</v>
      </c>
      <c r="K37" s="79">
        <v>68072927</v>
      </c>
      <c r="L37" s="79">
        <v>2752000</v>
      </c>
      <c r="M37" s="81">
        <v>80357238</v>
      </c>
    </row>
    <row r="38" spans="1:13" ht="13.5">
      <c r="A38" s="51" t="s">
        <v>49</v>
      </c>
      <c r="B38" s="76" t="s">
        <v>375</v>
      </c>
      <c r="C38" s="77" t="s">
        <v>376</v>
      </c>
      <c r="D38" s="78">
        <v>24648909</v>
      </c>
      <c r="E38" s="79">
        <v>5442413</v>
      </c>
      <c r="F38" s="79">
        <v>239553195</v>
      </c>
      <c r="G38" s="79">
        <v>535000</v>
      </c>
      <c r="H38" s="80">
        <v>270179517</v>
      </c>
      <c r="I38" s="78">
        <v>24501707</v>
      </c>
      <c r="J38" s="79">
        <v>5538564</v>
      </c>
      <c r="K38" s="79">
        <v>209075224</v>
      </c>
      <c r="L38" s="79">
        <v>12580000</v>
      </c>
      <c r="M38" s="81">
        <v>251695495</v>
      </c>
    </row>
    <row r="39" spans="1:13" ht="13.5">
      <c r="A39" s="51" t="s">
        <v>64</v>
      </c>
      <c r="B39" s="76" t="s">
        <v>377</v>
      </c>
      <c r="C39" s="77" t="s">
        <v>378</v>
      </c>
      <c r="D39" s="78">
        <v>0</v>
      </c>
      <c r="E39" s="79">
        <v>21384872</v>
      </c>
      <c r="F39" s="79">
        <v>177792085</v>
      </c>
      <c r="G39" s="79">
        <v>41526000</v>
      </c>
      <c r="H39" s="80">
        <v>240702957</v>
      </c>
      <c r="I39" s="78">
        <v>0</v>
      </c>
      <c r="J39" s="79">
        <v>33673313</v>
      </c>
      <c r="K39" s="79">
        <v>220745291</v>
      </c>
      <c r="L39" s="79">
        <v>66210000</v>
      </c>
      <c r="M39" s="81">
        <v>320628604</v>
      </c>
    </row>
    <row r="40" spans="1:13" ht="13.5">
      <c r="A40" s="52"/>
      <c r="B40" s="82" t="s">
        <v>379</v>
      </c>
      <c r="C40" s="83"/>
      <c r="D40" s="84">
        <f aca="true" t="shared" si="4" ref="D40:M40">SUM(D35:D39)</f>
        <v>53252204</v>
      </c>
      <c r="E40" s="85">
        <f t="shared" si="4"/>
        <v>68926598</v>
      </c>
      <c r="F40" s="85">
        <f t="shared" si="4"/>
        <v>606458601</v>
      </c>
      <c r="G40" s="85">
        <f t="shared" si="4"/>
        <v>48779000</v>
      </c>
      <c r="H40" s="86">
        <f t="shared" si="4"/>
        <v>777416403</v>
      </c>
      <c r="I40" s="84">
        <f t="shared" si="4"/>
        <v>53152608</v>
      </c>
      <c r="J40" s="85">
        <f t="shared" si="4"/>
        <v>77659191</v>
      </c>
      <c r="K40" s="85">
        <f t="shared" si="4"/>
        <v>595648937</v>
      </c>
      <c r="L40" s="85">
        <f t="shared" si="4"/>
        <v>84037000</v>
      </c>
      <c r="M40" s="87">
        <f t="shared" si="4"/>
        <v>810497736</v>
      </c>
    </row>
    <row r="41" spans="1:13" ht="13.5">
      <c r="A41" s="53"/>
      <c r="B41" s="88" t="s">
        <v>380</v>
      </c>
      <c r="C41" s="89"/>
      <c r="D41" s="90">
        <f aca="true" t="shared" si="5" ref="D41:M41">SUM(D9:D14,D16:D20,D22:D26,D28:D33,D35:D39)</f>
        <v>449786294</v>
      </c>
      <c r="E41" s="91">
        <f t="shared" si="5"/>
        <v>1046144910</v>
      </c>
      <c r="F41" s="91">
        <f t="shared" si="5"/>
        <v>1443759340</v>
      </c>
      <c r="G41" s="91">
        <f t="shared" si="5"/>
        <v>1103877000</v>
      </c>
      <c r="H41" s="92">
        <f t="shared" si="5"/>
        <v>4043567544</v>
      </c>
      <c r="I41" s="90">
        <f t="shared" si="5"/>
        <v>613597923</v>
      </c>
      <c r="J41" s="91">
        <f t="shared" si="5"/>
        <v>2045883186</v>
      </c>
      <c r="K41" s="91">
        <f t="shared" si="5"/>
        <v>1866222192</v>
      </c>
      <c r="L41" s="91">
        <f t="shared" si="5"/>
        <v>927988000</v>
      </c>
      <c r="M41" s="93">
        <f t="shared" si="5"/>
        <v>5453691301</v>
      </c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381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382</v>
      </c>
      <c r="C9" s="77" t="s">
        <v>383</v>
      </c>
      <c r="D9" s="78">
        <v>-24085331</v>
      </c>
      <c r="E9" s="79">
        <v>12843051</v>
      </c>
      <c r="F9" s="79">
        <v>11789190</v>
      </c>
      <c r="G9" s="79">
        <v>85732000</v>
      </c>
      <c r="H9" s="80">
        <v>86278910</v>
      </c>
      <c r="I9" s="78">
        <v>39822671</v>
      </c>
      <c r="J9" s="79">
        <v>17464684</v>
      </c>
      <c r="K9" s="79">
        <v>148229734</v>
      </c>
      <c r="L9" s="79">
        <v>7505000</v>
      </c>
      <c r="M9" s="81">
        <v>213022089</v>
      </c>
    </row>
    <row r="10" spans="1:13" ht="13.5">
      <c r="A10" s="51" t="s">
        <v>49</v>
      </c>
      <c r="B10" s="76" t="s">
        <v>384</v>
      </c>
      <c r="C10" s="77" t="s">
        <v>385</v>
      </c>
      <c r="D10" s="78">
        <v>29024756</v>
      </c>
      <c r="E10" s="79">
        <v>86630737</v>
      </c>
      <c r="F10" s="79">
        <v>13964472</v>
      </c>
      <c r="G10" s="79">
        <v>41959000</v>
      </c>
      <c r="H10" s="80">
        <v>171578965</v>
      </c>
      <c r="I10" s="78">
        <v>27048813</v>
      </c>
      <c r="J10" s="79">
        <v>78493683</v>
      </c>
      <c r="K10" s="79">
        <v>39981255</v>
      </c>
      <c r="L10" s="79">
        <v>6601000</v>
      </c>
      <c r="M10" s="81">
        <v>152124751</v>
      </c>
    </row>
    <row r="11" spans="1:13" ht="13.5">
      <c r="A11" s="51" t="s">
        <v>49</v>
      </c>
      <c r="B11" s="76" t="s">
        <v>386</v>
      </c>
      <c r="C11" s="77" t="s">
        <v>387</v>
      </c>
      <c r="D11" s="78">
        <v>18145905</v>
      </c>
      <c r="E11" s="79">
        <v>54858832</v>
      </c>
      <c r="F11" s="79">
        <v>56800976</v>
      </c>
      <c r="G11" s="79">
        <v>11679000</v>
      </c>
      <c r="H11" s="80">
        <v>141484713</v>
      </c>
      <c r="I11" s="78">
        <v>15140051</v>
      </c>
      <c r="J11" s="79">
        <v>42323699</v>
      </c>
      <c r="K11" s="79">
        <v>44858584</v>
      </c>
      <c r="L11" s="79">
        <v>16184000</v>
      </c>
      <c r="M11" s="81">
        <v>118506334</v>
      </c>
    </row>
    <row r="12" spans="1:13" ht="13.5">
      <c r="A12" s="51" t="s">
        <v>49</v>
      </c>
      <c r="B12" s="76" t="s">
        <v>388</v>
      </c>
      <c r="C12" s="77" t="s">
        <v>389</v>
      </c>
      <c r="D12" s="78">
        <v>11366954</v>
      </c>
      <c r="E12" s="79">
        <v>28794089</v>
      </c>
      <c r="F12" s="79">
        <v>9557054</v>
      </c>
      <c r="G12" s="79">
        <v>3870000</v>
      </c>
      <c r="H12" s="80">
        <v>53588097</v>
      </c>
      <c r="I12" s="78">
        <v>3546942</v>
      </c>
      <c r="J12" s="79">
        <v>26497785</v>
      </c>
      <c r="K12" s="79">
        <v>3677515</v>
      </c>
      <c r="L12" s="79">
        <v>6377000</v>
      </c>
      <c r="M12" s="81">
        <v>40099242</v>
      </c>
    </row>
    <row r="13" spans="1:13" ht="13.5">
      <c r="A13" s="51" t="s">
        <v>49</v>
      </c>
      <c r="B13" s="76" t="s">
        <v>390</v>
      </c>
      <c r="C13" s="77" t="s">
        <v>391</v>
      </c>
      <c r="D13" s="78">
        <v>16415936</v>
      </c>
      <c r="E13" s="79">
        <v>73673825</v>
      </c>
      <c r="F13" s="79">
        <v>9841011</v>
      </c>
      <c r="G13" s="79">
        <v>300000</v>
      </c>
      <c r="H13" s="80">
        <v>100230772</v>
      </c>
      <c r="I13" s="78">
        <v>17538470</v>
      </c>
      <c r="J13" s="79">
        <v>95726235</v>
      </c>
      <c r="K13" s="79">
        <v>-8627085</v>
      </c>
      <c r="L13" s="79">
        <v>22750000</v>
      </c>
      <c r="M13" s="81">
        <v>127387620</v>
      </c>
    </row>
    <row r="14" spans="1:13" ht="13.5">
      <c r="A14" s="51" t="s">
        <v>49</v>
      </c>
      <c r="B14" s="76" t="s">
        <v>392</v>
      </c>
      <c r="C14" s="77" t="s">
        <v>393</v>
      </c>
      <c r="D14" s="78">
        <v>9674774</v>
      </c>
      <c r="E14" s="79">
        <v>23788611</v>
      </c>
      <c r="F14" s="79">
        <v>-56581929</v>
      </c>
      <c r="G14" s="79">
        <v>87511000</v>
      </c>
      <c r="H14" s="80">
        <v>64392456</v>
      </c>
      <c r="I14" s="78">
        <v>3057944</v>
      </c>
      <c r="J14" s="79">
        <v>30756908</v>
      </c>
      <c r="K14" s="79">
        <v>828346</v>
      </c>
      <c r="L14" s="79">
        <v>461000</v>
      </c>
      <c r="M14" s="81">
        <v>35104198</v>
      </c>
    </row>
    <row r="15" spans="1:13" ht="13.5">
      <c r="A15" s="51" t="s">
        <v>49</v>
      </c>
      <c r="B15" s="76" t="s">
        <v>394</v>
      </c>
      <c r="C15" s="77" t="s">
        <v>395</v>
      </c>
      <c r="D15" s="78">
        <v>79522340</v>
      </c>
      <c r="E15" s="79">
        <v>295188801</v>
      </c>
      <c r="F15" s="79">
        <v>31081433</v>
      </c>
      <c r="G15" s="79">
        <v>28884000</v>
      </c>
      <c r="H15" s="80">
        <v>434676574</v>
      </c>
      <c r="I15" s="78">
        <v>74682661</v>
      </c>
      <c r="J15" s="79">
        <v>251945096</v>
      </c>
      <c r="K15" s="79">
        <v>42953129</v>
      </c>
      <c r="L15" s="79">
        <v>18081000</v>
      </c>
      <c r="M15" s="81">
        <v>387661886</v>
      </c>
    </row>
    <row r="16" spans="1:13" ht="13.5">
      <c r="A16" s="51" t="s">
        <v>64</v>
      </c>
      <c r="B16" s="76" t="s">
        <v>396</v>
      </c>
      <c r="C16" s="77" t="s">
        <v>397</v>
      </c>
      <c r="D16" s="78">
        <v>0</v>
      </c>
      <c r="E16" s="79">
        <v>29330</v>
      </c>
      <c r="F16" s="79">
        <v>75612175</v>
      </c>
      <c r="G16" s="79">
        <v>5719000</v>
      </c>
      <c r="H16" s="80">
        <v>81360505</v>
      </c>
      <c r="I16" s="78">
        <v>0</v>
      </c>
      <c r="J16" s="79">
        <v>2611895</v>
      </c>
      <c r="K16" s="79">
        <v>-252417</v>
      </c>
      <c r="L16" s="79">
        <v>77148000</v>
      </c>
      <c r="M16" s="81">
        <v>79507478</v>
      </c>
    </row>
    <row r="17" spans="1:13" ht="13.5">
      <c r="A17" s="52"/>
      <c r="B17" s="82" t="s">
        <v>398</v>
      </c>
      <c r="C17" s="83"/>
      <c r="D17" s="84">
        <f aca="true" t="shared" si="0" ref="D17:M17">SUM(D9:D16)</f>
        <v>140065334</v>
      </c>
      <c r="E17" s="85">
        <f t="shared" si="0"/>
        <v>575807276</v>
      </c>
      <c r="F17" s="85">
        <f t="shared" si="0"/>
        <v>152064382</v>
      </c>
      <c r="G17" s="85">
        <f t="shared" si="0"/>
        <v>265654000</v>
      </c>
      <c r="H17" s="86">
        <f t="shared" si="0"/>
        <v>1133590992</v>
      </c>
      <c r="I17" s="84">
        <f t="shared" si="0"/>
        <v>180837552</v>
      </c>
      <c r="J17" s="85">
        <f t="shared" si="0"/>
        <v>545819985</v>
      </c>
      <c r="K17" s="85">
        <f t="shared" si="0"/>
        <v>271649061</v>
      </c>
      <c r="L17" s="85">
        <f t="shared" si="0"/>
        <v>155107000</v>
      </c>
      <c r="M17" s="87">
        <f t="shared" si="0"/>
        <v>1153413598</v>
      </c>
    </row>
    <row r="18" spans="1:13" ht="13.5">
      <c r="A18" s="51" t="s">
        <v>49</v>
      </c>
      <c r="B18" s="76" t="s">
        <v>399</v>
      </c>
      <c r="C18" s="77" t="s">
        <v>400</v>
      </c>
      <c r="D18" s="78">
        <v>-3748669</v>
      </c>
      <c r="E18" s="79">
        <v>55583955</v>
      </c>
      <c r="F18" s="79">
        <v>46663616</v>
      </c>
      <c r="G18" s="79">
        <v>555000</v>
      </c>
      <c r="H18" s="80">
        <v>99053902</v>
      </c>
      <c r="I18" s="78">
        <v>17594701</v>
      </c>
      <c r="J18" s="79">
        <v>42191716</v>
      </c>
      <c r="K18" s="79">
        <v>84029870</v>
      </c>
      <c r="L18" s="79">
        <v>598000</v>
      </c>
      <c r="M18" s="81">
        <v>144414287</v>
      </c>
    </row>
    <row r="19" spans="1:13" ht="13.5">
      <c r="A19" s="51" t="s">
        <v>49</v>
      </c>
      <c r="B19" s="76" t="s">
        <v>401</v>
      </c>
      <c r="C19" s="77" t="s">
        <v>402</v>
      </c>
      <c r="D19" s="78">
        <v>138354418</v>
      </c>
      <c r="E19" s="79">
        <v>396735413</v>
      </c>
      <c r="F19" s="79">
        <v>151540528</v>
      </c>
      <c r="G19" s="79">
        <v>46376000</v>
      </c>
      <c r="H19" s="80">
        <v>733006359</v>
      </c>
      <c r="I19" s="78">
        <v>118456248</v>
      </c>
      <c r="J19" s="79">
        <v>368597467</v>
      </c>
      <c r="K19" s="79">
        <v>213346005</v>
      </c>
      <c r="L19" s="79">
        <v>13269000</v>
      </c>
      <c r="M19" s="81">
        <v>713668720</v>
      </c>
    </row>
    <row r="20" spans="1:13" ht="13.5">
      <c r="A20" s="51" t="s">
        <v>49</v>
      </c>
      <c r="B20" s="76" t="s">
        <v>403</v>
      </c>
      <c r="C20" s="77" t="s">
        <v>404</v>
      </c>
      <c r="D20" s="78">
        <v>96124564</v>
      </c>
      <c r="E20" s="79">
        <v>205977981</v>
      </c>
      <c r="F20" s="79">
        <v>108927032</v>
      </c>
      <c r="G20" s="79">
        <v>10116000</v>
      </c>
      <c r="H20" s="80">
        <v>421145577</v>
      </c>
      <c r="I20" s="78">
        <v>90074073</v>
      </c>
      <c r="J20" s="79">
        <v>186764313</v>
      </c>
      <c r="K20" s="79">
        <v>76761125</v>
      </c>
      <c r="L20" s="79">
        <v>3245000</v>
      </c>
      <c r="M20" s="81">
        <v>356844511</v>
      </c>
    </row>
    <row r="21" spans="1:13" ht="13.5">
      <c r="A21" s="51" t="s">
        <v>49</v>
      </c>
      <c r="B21" s="76" t="s">
        <v>405</v>
      </c>
      <c r="C21" s="77" t="s">
        <v>406</v>
      </c>
      <c r="D21" s="78">
        <v>-628756</v>
      </c>
      <c r="E21" s="79">
        <v>27274842</v>
      </c>
      <c r="F21" s="79">
        <v>-28396308</v>
      </c>
      <c r="G21" s="79">
        <v>45354000</v>
      </c>
      <c r="H21" s="80">
        <v>43603778</v>
      </c>
      <c r="I21" s="78">
        <v>8538681</v>
      </c>
      <c r="J21" s="79">
        <v>20139675</v>
      </c>
      <c r="K21" s="79">
        <v>13339388</v>
      </c>
      <c r="L21" s="79">
        <v>4355000</v>
      </c>
      <c r="M21" s="81">
        <v>46372744</v>
      </c>
    </row>
    <row r="22" spans="1:13" ht="13.5">
      <c r="A22" s="51" t="s">
        <v>49</v>
      </c>
      <c r="B22" s="76" t="s">
        <v>407</v>
      </c>
      <c r="C22" s="77" t="s">
        <v>408</v>
      </c>
      <c r="D22" s="78">
        <v>14821065</v>
      </c>
      <c r="E22" s="79">
        <v>44886997</v>
      </c>
      <c r="F22" s="79">
        <v>213883213</v>
      </c>
      <c r="G22" s="79">
        <v>50607000</v>
      </c>
      <c r="H22" s="80">
        <v>324198275</v>
      </c>
      <c r="I22" s="78">
        <v>25145900</v>
      </c>
      <c r="J22" s="79">
        <v>45676422</v>
      </c>
      <c r="K22" s="79">
        <v>113443026</v>
      </c>
      <c r="L22" s="79">
        <v>13095000</v>
      </c>
      <c r="M22" s="81">
        <v>197360348</v>
      </c>
    </row>
    <row r="23" spans="1:13" ht="13.5">
      <c r="A23" s="51" t="s">
        <v>49</v>
      </c>
      <c r="B23" s="76" t="s">
        <v>409</v>
      </c>
      <c r="C23" s="77" t="s">
        <v>410</v>
      </c>
      <c r="D23" s="78">
        <v>11493532</v>
      </c>
      <c r="E23" s="79">
        <v>21841043</v>
      </c>
      <c r="F23" s="79">
        <v>229635222</v>
      </c>
      <c r="G23" s="79">
        <v>2308000</v>
      </c>
      <c r="H23" s="80">
        <v>265277797</v>
      </c>
      <c r="I23" s="78">
        <v>11358665</v>
      </c>
      <c r="J23" s="79">
        <v>29246312</v>
      </c>
      <c r="K23" s="79">
        <v>10596693</v>
      </c>
      <c r="L23" s="79">
        <v>4386000</v>
      </c>
      <c r="M23" s="81">
        <v>55587670</v>
      </c>
    </row>
    <row r="24" spans="1:13" ht="13.5">
      <c r="A24" s="51" t="s">
        <v>64</v>
      </c>
      <c r="B24" s="76" t="s">
        <v>411</v>
      </c>
      <c r="C24" s="77" t="s">
        <v>412</v>
      </c>
      <c r="D24" s="78">
        <v>0</v>
      </c>
      <c r="E24" s="79">
        <v>0</v>
      </c>
      <c r="F24" s="79">
        <v>90319993</v>
      </c>
      <c r="G24" s="79">
        <v>1332000</v>
      </c>
      <c r="H24" s="80">
        <v>91651993</v>
      </c>
      <c r="I24" s="78">
        <v>0</v>
      </c>
      <c r="J24" s="79">
        <v>0</v>
      </c>
      <c r="K24" s="79">
        <v>94062895</v>
      </c>
      <c r="L24" s="79">
        <v>1741000</v>
      </c>
      <c r="M24" s="81">
        <v>95803895</v>
      </c>
    </row>
    <row r="25" spans="1:13" ht="13.5">
      <c r="A25" s="52"/>
      <c r="B25" s="82" t="s">
        <v>413</v>
      </c>
      <c r="C25" s="83"/>
      <c r="D25" s="84">
        <f aca="true" t="shared" si="1" ref="D25:M25">SUM(D18:D24)</f>
        <v>256416154</v>
      </c>
      <c r="E25" s="85">
        <f t="shared" si="1"/>
        <v>752300231</v>
      </c>
      <c r="F25" s="85">
        <f t="shared" si="1"/>
        <v>812573296</v>
      </c>
      <c r="G25" s="85">
        <f t="shared" si="1"/>
        <v>156648000</v>
      </c>
      <c r="H25" s="86">
        <f t="shared" si="1"/>
        <v>1977937681</v>
      </c>
      <c r="I25" s="84">
        <f t="shared" si="1"/>
        <v>271168268</v>
      </c>
      <c r="J25" s="85">
        <f t="shared" si="1"/>
        <v>692615905</v>
      </c>
      <c r="K25" s="85">
        <f t="shared" si="1"/>
        <v>605579002</v>
      </c>
      <c r="L25" s="85">
        <f t="shared" si="1"/>
        <v>40689000</v>
      </c>
      <c r="M25" s="87">
        <f t="shared" si="1"/>
        <v>1610052175</v>
      </c>
    </row>
    <row r="26" spans="1:13" ht="13.5">
      <c r="A26" s="51" t="s">
        <v>49</v>
      </c>
      <c r="B26" s="76" t="s">
        <v>414</v>
      </c>
      <c r="C26" s="77" t="s">
        <v>415</v>
      </c>
      <c r="D26" s="78">
        <v>18958061</v>
      </c>
      <c r="E26" s="79">
        <v>87664168</v>
      </c>
      <c r="F26" s="79">
        <v>90007269</v>
      </c>
      <c r="G26" s="79">
        <v>8664000</v>
      </c>
      <c r="H26" s="80">
        <v>205293498</v>
      </c>
      <c r="I26" s="78">
        <v>-24287</v>
      </c>
      <c r="J26" s="79">
        <v>62183169</v>
      </c>
      <c r="K26" s="79">
        <v>15377040</v>
      </c>
      <c r="L26" s="79">
        <v>579000</v>
      </c>
      <c r="M26" s="81">
        <v>78114922</v>
      </c>
    </row>
    <row r="27" spans="1:13" ht="13.5">
      <c r="A27" s="51" t="s">
        <v>49</v>
      </c>
      <c r="B27" s="76" t="s">
        <v>416</v>
      </c>
      <c r="C27" s="77" t="s">
        <v>417</v>
      </c>
      <c r="D27" s="78">
        <v>25493415</v>
      </c>
      <c r="E27" s="79">
        <v>40899840</v>
      </c>
      <c r="F27" s="79">
        <v>315143268</v>
      </c>
      <c r="G27" s="79">
        <v>30977000</v>
      </c>
      <c r="H27" s="80">
        <v>412513523</v>
      </c>
      <c r="I27" s="78">
        <v>20535626</v>
      </c>
      <c r="J27" s="79">
        <v>40176010</v>
      </c>
      <c r="K27" s="79">
        <v>111287578</v>
      </c>
      <c r="L27" s="79">
        <v>26257000</v>
      </c>
      <c r="M27" s="81">
        <v>198256214</v>
      </c>
    </row>
    <row r="28" spans="1:13" ht="13.5">
      <c r="A28" s="51" t="s">
        <v>49</v>
      </c>
      <c r="B28" s="76" t="s">
        <v>418</v>
      </c>
      <c r="C28" s="77" t="s">
        <v>419</v>
      </c>
      <c r="D28" s="78">
        <v>61440979</v>
      </c>
      <c r="E28" s="79">
        <v>5887764</v>
      </c>
      <c r="F28" s="79">
        <v>90602323</v>
      </c>
      <c r="G28" s="79">
        <v>109343000</v>
      </c>
      <c r="H28" s="80">
        <v>267274066</v>
      </c>
      <c r="I28" s="78">
        <v>49860717</v>
      </c>
      <c r="J28" s="79">
        <v>7073305</v>
      </c>
      <c r="K28" s="79">
        <v>146266135</v>
      </c>
      <c r="L28" s="79">
        <v>39584000</v>
      </c>
      <c r="M28" s="81">
        <v>242784157</v>
      </c>
    </row>
    <row r="29" spans="1:13" ht="13.5">
      <c r="A29" s="51" t="s">
        <v>49</v>
      </c>
      <c r="B29" s="76" t="s">
        <v>420</v>
      </c>
      <c r="C29" s="77" t="s">
        <v>421</v>
      </c>
      <c r="D29" s="78">
        <v>162848112</v>
      </c>
      <c r="E29" s="79">
        <v>328580835</v>
      </c>
      <c r="F29" s="79">
        <v>86782947</v>
      </c>
      <c r="G29" s="79">
        <v>140365000</v>
      </c>
      <c r="H29" s="80">
        <v>718576894</v>
      </c>
      <c r="I29" s="78">
        <v>161292949</v>
      </c>
      <c r="J29" s="79">
        <v>307594336</v>
      </c>
      <c r="K29" s="79">
        <v>118276036</v>
      </c>
      <c r="L29" s="79">
        <v>166652000</v>
      </c>
      <c r="M29" s="81">
        <v>753815321</v>
      </c>
    </row>
    <row r="30" spans="1:13" ht="13.5">
      <c r="A30" s="51" t="s">
        <v>64</v>
      </c>
      <c r="B30" s="76" t="s">
        <v>422</v>
      </c>
      <c r="C30" s="77" t="s">
        <v>423</v>
      </c>
      <c r="D30" s="78">
        <v>0</v>
      </c>
      <c r="E30" s="79">
        <v>0</v>
      </c>
      <c r="F30" s="79">
        <v>66481577</v>
      </c>
      <c r="G30" s="79">
        <v>1698000</v>
      </c>
      <c r="H30" s="80">
        <v>68179577</v>
      </c>
      <c r="I30" s="78">
        <v>0</v>
      </c>
      <c r="J30" s="79">
        <v>0</v>
      </c>
      <c r="K30" s="79">
        <v>63212852</v>
      </c>
      <c r="L30" s="79">
        <v>1626000</v>
      </c>
      <c r="M30" s="81">
        <v>64838852</v>
      </c>
    </row>
    <row r="31" spans="1:13" ht="13.5">
      <c r="A31" s="52"/>
      <c r="B31" s="82" t="s">
        <v>424</v>
      </c>
      <c r="C31" s="83"/>
      <c r="D31" s="84">
        <f aca="true" t="shared" si="2" ref="D31:M31">SUM(D26:D30)</f>
        <v>268740567</v>
      </c>
      <c r="E31" s="85">
        <f t="shared" si="2"/>
        <v>463032607</v>
      </c>
      <c r="F31" s="85">
        <f t="shared" si="2"/>
        <v>649017384</v>
      </c>
      <c r="G31" s="85">
        <f t="shared" si="2"/>
        <v>291047000</v>
      </c>
      <c r="H31" s="86">
        <f t="shared" si="2"/>
        <v>1671837558</v>
      </c>
      <c r="I31" s="84">
        <f t="shared" si="2"/>
        <v>231665005</v>
      </c>
      <c r="J31" s="85">
        <f t="shared" si="2"/>
        <v>417026820</v>
      </c>
      <c r="K31" s="85">
        <f t="shared" si="2"/>
        <v>454419641</v>
      </c>
      <c r="L31" s="85">
        <f t="shared" si="2"/>
        <v>234698000</v>
      </c>
      <c r="M31" s="87">
        <f t="shared" si="2"/>
        <v>1337809466</v>
      </c>
    </row>
    <row r="32" spans="1:13" ht="13.5">
      <c r="A32" s="53"/>
      <c r="B32" s="88" t="s">
        <v>425</v>
      </c>
      <c r="C32" s="89"/>
      <c r="D32" s="90">
        <f aca="true" t="shared" si="3" ref="D32:M32">SUM(D9:D16,D18:D24,D26:D30)</f>
        <v>665222055</v>
      </c>
      <c r="E32" s="91">
        <f t="shared" si="3"/>
        <v>1791140114</v>
      </c>
      <c r="F32" s="91">
        <f t="shared" si="3"/>
        <v>1613655062</v>
      </c>
      <c r="G32" s="91">
        <f t="shared" si="3"/>
        <v>713349000</v>
      </c>
      <c r="H32" s="92">
        <f t="shared" si="3"/>
        <v>4783366231</v>
      </c>
      <c r="I32" s="90">
        <f t="shared" si="3"/>
        <v>683670825</v>
      </c>
      <c r="J32" s="91">
        <f t="shared" si="3"/>
        <v>1655462710</v>
      </c>
      <c r="K32" s="91">
        <f t="shared" si="3"/>
        <v>1331647704</v>
      </c>
      <c r="L32" s="91">
        <f t="shared" si="3"/>
        <v>430494000</v>
      </c>
      <c r="M32" s="93">
        <f t="shared" si="3"/>
        <v>4101275239</v>
      </c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426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427</v>
      </c>
      <c r="C9" s="77" t="s">
        <v>428</v>
      </c>
      <c r="D9" s="78">
        <v>80435763</v>
      </c>
      <c r="E9" s="79">
        <v>3421169</v>
      </c>
      <c r="F9" s="79">
        <v>-10929650</v>
      </c>
      <c r="G9" s="79">
        <v>15989000</v>
      </c>
      <c r="H9" s="80">
        <v>88916282</v>
      </c>
      <c r="I9" s="78">
        <v>-141755</v>
      </c>
      <c r="J9" s="79">
        <v>-6685454</v>
      </c>
      <c r="K9" s="79">
        <v>41610233</v>
      </c>
      <c r="L9" s="79">
        <v>13452000</v>
      </c>
      <c r="M9" s="81">
        <v>48235024</v>
      </c>
    </row>
    <row r="10" spans="1:13" ht="13.5">
      <c r="A10" s="51" t="s">
        <v>49</v>
      </c>
      <c r="B10" s="76" t="s">
        <v>429</v>
      </c>
      <c r="C10" s="77" t="s">
        <v>430</v>
      </c>
      <c r="D10" s="78">
        <v>6310805</v>
      </c>
      <c r="E10" s="79">
        <v>36809364</v>
      </c>
      <c r="F10" s="79">
        <v>-15048698</v>
      </c>
      <c r="G10" s="79">
        <v>61881000</v>
      </c>
      <c r="H10" s="80">
        <v>89952471</v>
      </c>
      <c r="I10" s="78">
        <v>4125465</v>
      </c>
      <c r="J10" s="79">
        <v>33054023</v>
      </c>
      <c r="K10" s="79">
        <v>40530938</v>
      </c>
      <c r="L10" s="79">
        <v>27243000</v>
      </c>
      <c r="M10" s="81">
        <v>104953426</v>
      </c>
    </row>
    <row r="11" spans="1:13" ht="13.5">
      <c r="A11" s="51" t="s">
        <v>49</v>
      </c>
      <c r="B11" s="76" t="s">
        <v>431</v>
      </c>
      <c r="C11" s="77" t="s">
        <v>432</v>
      </c>
      <c r="D11" s="78">
        <v>31620046</v>
      </c>
      <c r="E11" s="79">
        <v>64823620</v>
      </c>
      <c r="F11" s="79">
        <v>-11312346</v>
      </c>
      <c r="G11" s="79">
        <v>31823000</v>
      </c>
      <c r="H11" s="80">
        <v>116954320</v>
      </c>
      <c r="I11" s="78">
        <v>27391193</v>
      </c>
      <c r="J11" s="79">
        <v>58041044</v>
      </c>
      <c r="K11" s="79">
        <v>9956627</v>
      </c>
      <c r="L11" s="79">
        <v>10925000</v>
      </c>
      <c r="M11" s="81">
        <v>106313864</v>
      </c>
    </row>
    <row r="12" spans="1:13" ht="13.5">
      <c r="A12" s="51" t="s">
        <v>64</v>
      </c>
      <c r="B12" s="76" t="s">
        <v>433</v>
      </c>
      <c r="C12" s="77" t="s">
        <v>434</v>
      </c>
      <c r="D12" s="78">
        <v>0</v>
      </c>
      <c r="E12" s="79">
        <v>0</v>
      </c>
      <c r="F12" s="79">
        <v>22735020</v>
      </c>
      <c r="G12" s="79">
        <v>5146000</v>
      </c>
      <c r="H12" s="80">
        <v>27881020</v>
      </c>
      <c r="I12" s="78">
        <v>0</v>
      </c>
      <c r="J12" s="79">
        <v>0</v>
      </c>
      <c r="K12" s="79">
        <v>22451129</v>
      </c>
      <c r="L12" s="79">
        <v>2595000</v>
      </c>
      <c r="M12" s="81">
        <v>25046129</v>
      </c>
    </row>
    <row r="13" spans="1:13" ht="13.5">
      <c r="A13" s="52"/>
      <c r="B13" s="82" t="s">
        <v>435</v>
      </c>
      <c r="C13" s="83"/>
      <c r="D13" s="84">
        <f aca="true" t="shared" si="0" ref="D13:M13">SUM(D9:D12)</f>
        <v>118366614</v>
      </c>
      <c r="E13" s="85">
        <f t="shared" si="0"/>
        <v>105054153</v>
      </c>
      <c r="F13" s="85">
        <f t="shared" si="0"/>
        <v>-14555674</v>
      </c>
      <c r="G13" s="85">
        <f t="shared" si="0"/>
        <v>114839000</v>
      </c>
      <c r="H13" s="86">
        <f t="shared" si="0"/>
        <v>323704093</v>
      </c>
      <c r="I13" s="84">
        <f t="shared" si="0"/>
        <v>31374903</v>
      </c>
      <c r="J13" s="85">
        <f t="shared" si="0"/>
        <v>84409613</v>
      </c>
      <c r="K13" s="85">
        <f t="shared" si="0"/>
        <v>114548927</v>
      </c>
      <c r="L13" s="85">
        <f t="shared" si="0"/>
        <v>54215000</v>
      </c>
      <c r="M13" s="87">
        <f t="shared" si="0"/>
        <v>284548443</v>
      </c>
    </row>
    <row r="14" spans="1:13" ht="13.5">
      <c r="A14" s="51" t="s">
        <v>49</v>
      </c>
      <c r="B14" s="76" t="s">
        <v>436</v>
      </c>
      <c r="C14" s="77" t="s">
        <v>437</v>
      </c>
      <c r="D14" s="78">
        <v>-734054</v>
      </c>
      <c r="E14" s="79">
        <v>4605746</v>
      </c>
      <c r="F14" s="79">
        <v>2920172</v>
      </c>
      <c r="G14" s="79">
        <v>1500000</v>
      </c>
      <c r="H14" s="80">
        <v>8291864</v>
      </c>
      <c r="I14" s="78">
        <v>-2258010</v>
      </c>
      <c r="J14" s="79">
        <v>5427517</v>
      </c>
      <c r="K14" s="79">
        <v>514094</v>
      </c>
      <c r="L14" s="79">
        <v>1300000</v>
      </c>
      <c r="M14" s="81">
        <v>4983601</v>
      </c>
    </row>
    <row r="15" spans="1:13" ht="13.5">
      <c r="A15" s="51" t="s">
        <v>49</v>
      </c>
      <c r="B15" s="76" t="s">
        <v>438</v>
      </c>
      <c r="C15" s="77" t="s">
        <v>439</v>
      </c>
      <c r="D15" s="78">
        <v>69872</v>
      </c>
      <c r="E15" s="79">
        <v>36447111</v>
      </c>
      <c r="F15" s="79">
        <v>12626818</v>
      </c>
      <c r="G15" s="79">
        <v>4816000</v>
      </c>
      <c r="H15" s="80">
        <v>53959801</v>
      </c>
      <c r="I15" s="78">
        <v>36306</v>
      </c>
      <c r="J15" s="79">
        <v>39353961</v>
      </c>
      <c r="K15" s="79">
        <v>4214868</v>
      </c>
      <c r="L15" s="79">
        <v>12588000</v>
      </c>
      <c r="M15" s="81">
        <v>56193135</v>
      </c>
    </row>
    <row r="16" spans="1:13" ht="13.5">
      <c r="A16" s="51" t="s">
        <v>49</v>
      </c>
      <c r="B16" s="76" t="s">
        <v>440</v>
      </c>
      <c r="C16" s="77" t="s">
        <v>441</v>
      </c>
      <c r="D16" s="78">
        <v>11435258</v>
      </c>
      <c r="E16" s="79">
        <v>5389748</v>
      </c>
      <c r="F16" s="79">
        <v>2316145</v>
      </c>
      <c r="G16" s="79">
        <v>5750000</v>
      </c>
      <c r="H16" s="80">
        <v>24891151</v>
      </c>
      <c r="I16" s="78">
        <v>0</v>
      </c>
      <c r="J16" s="79">
        <v>4045092</v>
      </c>
      <c r="K16" s="79">
        <v>895266</v>
      </c>
      <c r="L16" s="79">
        <v>5321000</v>
      </c>
      <c r="M16" s="81">
        <v>10261358</v>
      </c>
    </row>
    <row r="17" spans="1:13" ht="13.5">
      <c r="A17" s="51" t="s">
        <v>49</v>
      </c>
      <c r="B17" s="76" t="s">
        <v>442</v>
      </c>
      <c r="C17" s="77" t="s">
        <v>443</v>
      </c>
      <c r="D17" s="78">
        <v>0</v>
      </c>
      <c r="E17" s="79">
        <v>14306353</v>
      </c>
      <c r="F17" s="79">
        <v>-41750125</v>
      </c>
      <c r="G17" s="79">
        <v>42478000</v>
      </c>
      <c r="H17" s="80">
        <v>15034228</v>
      </c>
      <c r="I17" s="78">
        <v>-243744</v>
      </c>
      <c r="J17" s="79">
        <v>12895459</v>
      </c>
      <c r="K17" s="79">
        <v>-51631910</v>
      </c>
      <c r="L17" s="79">
        <v>51150000</v>
      </c>
      <c r="M17" s="81">
        <v>12169805</v>
      </c>
    </row>
    <row r="18" spans="1:13" ht="13.5">
      <c r="A18" s="51" t="s">
        <v>49</v>
      </c>
      <c r="B18" s="76" t="s">
        <v>444</v>
      </c>
      <c r="C18" s="77" t="s">
        <v>445</v>
      </c>
      <c r="D18" s="78">
        <v>1932553</v>
      </c>
      <c r="E18" s="79">
        <v>4697281</v>
      </c>
      <c r="F18" s="79">
        <v>2987899</v>
      </c>
      <c r="G18" s="79">
        <v>0</v>
      </c>
      <c r="H18" s="80">
        <v>9617733</v>
      </c>
      <c r="I18" s="78">
        <v>1185259</v>
      </c>
      <c r="J18" s="79">
        <v>2799247</v>
      </c>
      <c r="K18" s="79">
        <v>-32217240</v>
      </c>
      <c r="L18" s="79">
        <v>33500000</v>
      </c>
      <c r="M18" s="81">
        <v>5267266</v>
      </c>
    </row>
    <row r="19" spans="1:13" ht="13.5">
      <c r="A19" s="51" t="s">
        <v>49</v>
      </c>
      <c r="B19" s="76" t="s">
        <v>446</v>
      </c>
      <c r="C19" s="77" t="s">
        <v>447</v>
      </c>
      <c r="D19" s="78">
        <v>528</v>
      </c>
      <c r="E19" s="79">
        <v>4418343</v>
      </c>
      <c r="F19" s="79">
        <v>6260427</v>
      </c>
      <c r="G19" s="79">
        <v>1020000</v>
      </c>
      <c r="H19" s="80">
        <v>11699298</v>
      </c>
      <c r="I19" s="78">
        <v>0</v>
      </c>
      <c r="J19" s="79">
        <v>4255778</v>
      </c>
      <c r="K19" s="79">
        <v>4990251</v>
      </c>
      <c r="L19" s="79">
        <v>1300000</v>
      </c>
      <c r="M19" s="81">
        <v>10546029</v>
      </c>
    </row>
    <row r="20" spans="1:13" ht="13.5">
      <c r="A20" s="51" t="s">
        <v>64</v>
      </c>
      <c r="B20" s="76" t="s">
        <v>448</v>
      </c>
      <c r="C20" s="77" t="s">
        <v>449</v>
      </c>
      <c r="D20" s="78">
        <v>0</v>
      </c>
      <c r="E20" s="79">
        <v>0</v>
      </c>
      <c r="F20" s="79">
        <v>12885038</v>
      </c>
      <c r="G20" s="79">
        <v>1223000</v>
      </c>
      <c r="H20" s="80">
        <v>14108038</v>
      </c>
      <c r="I20" s="78">
        <v>0</v>
      </c>
      <c r="J20" s="79">
        <v>0</v>
      </c>
      <c r="K20" s="79">
        <v>12963029</v>
      </c>
      <c r="L20" s="79">
        <v>871000</v>
      </c>
      <c r="M20" s="81">
        <v>13834029</v>
      </c>
    </row>
    <row r="21" spans="1:13" ht="13.5">
      <c r="A21" s="52"/>
      <c r="B21" s="82" t="s">
        <v>450</v>
      </c>
      <c r="C21" s="83"/>
      <c r="D21" s="84">
        <f aca="true" t="shared" si="1" ref="D21:M21">SUM(D14:D20)</f>
        <v>12704157</v>
      </c>
      <c r="E21" s="85">
        <f t="shared" si="1"/>
        <v>69864582</v>
      </c>
      <c r="F21" s="85">
        <f t="shared" si="1"/>
        <v>-1753626</v>
      </c>
      <c r="G21" s="85">
        <f t="shared" si="1"/>
        <v>56787000</v>
      </c>
      <c r="H21" s="86">
        <f t="shared" si="1"/>
        <v>137602113</v>
      </c>
      <c r="I21" s="84">
        <f t="shared" si="1"/>
        <v>-1280189</v>
      </c>
      <c r="J21" s="85">
        <f t="shared" si="1"/>
        <v>68777054</v>
      </c>
      <c r="K21" s="85">
        <f t="shared" si="1"/>
        <v>-60271642</v>
      </c>
      <c r="L21" s="85">
        <f t="shared" si="1"/>
        <v>106030000</v>
      </c>
      <c r="M21" s="87">
        <f t="shared" si="1"/>
        <v>113255223</v>
      </c>
    </row>
    <row r="22" spans="1:13" ht="13.5">
      <c r="A22" s="51" t="s">
        <v>49</v>
      </c>
      <c r="B22" s="76" t="s">
        <v>451</v>
      </c>
      <c r="C22" s="77" t="s">
        <v>452</v>
      </c>
      <c r="D22" s="78">
        <v>1344848</v>
      </c>
      <c r="E22" s="79">
        <v>43647173</v>
      </c>
      <c r="F22" s="79">
        <v>28905612</v>
      </c>
      <c r="G22" s="79">
        <v>5500000</v>
      </c>
      <c r="H22" s="80">
        <v>79397633</v>
      </c>
      <c r="I22" s="78">
        <v>376593</v>
      </c>
      <c r="J22" s="79">
        <v>9145817</v>
      </c>
      <c r="K22" s="79">
        <v>-623940</v>
      </c>
      <c r="L22" s="79">
        <v>4100000</v>
      </c>
      <c r="M22" s="81">
        <v>12998470</v>
      </c>
    </row>
    <row r="23" spans="1:13" ht="13.5">
      <c r="A23" s="51" t="s">
        <v>49</v>
      </c>
      <c r="B23" s="76" t="s">
        <v>453</v>
      </c>
      <c r="C23" s="77" t="s">
        <v>454</v>
      </c>
      <c r="D23" s="78">
        <v>2306824</v>
      </c>
      <c r="E23" s="79">
        <v>14945328</v>
      </c>
      <c r="F23" s="79">
        <v>-6805418</v>
      </c>
      <c r="G23" s="79">
        <v>8997000</v>
      </c>
      <c r="H23" s="80">
        <v>19443734</v>
      </c>
      <c r="I23" s="78">
        <v>-126088</v>
      </c>
      <c r="J23" s="79">
        <v>16243419</v>
      </c>
      <c r="K23" s="79">
        <v>-470279</v>
      </c>
      <c r="L23" s="79">
        <v>5300000</v>
      </c>
      <c r="M23" s="81">
        <v>20947052</v>
      </c>
    </row>
    <row r="24" spans="1:13" ht="13.5">
      <c r="A24" s="51" t="s">
        <v>49</v>
      </c>
      <c r="B24" s="76" t="s">
        <v>455</v>
      </c>
      <c r="C24" s="77" t="s">
        <v>456</v>
      </c>
      <c r="D24" s="78">
        <v>-585070</v>
      </c>
      <c r="E24" s="79">
        <v>34730226</v>
      </c>
      <c r="F24" s="79">
        <v>-21443274</v>
      </c>
      <c r="G24" s="79">
        <v>22525000</v>
      </c>
      <c r="H24" s="80">
        <v>35226882</v>
      </c>
      <c r="I24" s="78">
        <v>4426864</v>
      </c>
      <c r="J24" s="79">
        <v>39962673</v>
      </c>
      <c r="K24" s="79">
        <v>-19614264</v>
      </c>
      <c r="L24" s="79">
        <v>28889000</v>
      </c>
      <c r="M24" s="81">
        <v>53664273</v>
      </c>
    </row>
    <row r="25" spans="1:13" ht="13.5">
      <c r="A25" s="51" t="s">
        <v>49</v>
      </c>
      <c r="B25" s="76" t="s">
        <v>457</v>
      </c>
      <c r="C25" s="77" t="s">
        <v>458</v>
      </c>
      <c r="D25" s="78">
        <v>-676444</v>
      </c>
      <c r="E25" s="79">
        <v>661511</v>
      </c>
      <c r="F25" s="79">
        <v>482396</v>
      </c>
      <c r="G25" s="79">
        <v>324000</v>
      </c>
      <c r="H25" s="80">
        <v>791463</v>
      </c>
      <c r="I25" s="78">
        <v>12401586</v>
      </c>
      <c r="J25" s="79">
        <v>5381603</v>
      </c>
      <c r="K25" s="79">
        <v>7070641</v>
      </c>
      <c r="L25" s="79">
        <v>1300000</v>
      </c>
      <c r="M25" s="81">
        <v>26153830</v>
      </c>
    </row>
    <row r="26" spans="1:13" ht="13.5">
      <c r="A26" s="51" t="s">
        <v>49</v>
      </c>
      <c r="B26" s="76" t="s">
        <v>459</v>
      </c>
      <c r="C26" s="77" t="s">
        <v>460</v>
      </c>
      <c r="D26" s="78">
        <v>788037</v>
      </c>
      <c r="E26" s="79">
        <v>3222560</v>
      </c>
      <c r="F26" s="79">
        <v>-2176977</v>
      </c>
      <c r="G26" s="79">
        <v>2306000</v>
      </c>
      <c r="H26" s="80">
        <v>4139620</v>
      </c>
      <c r="I26" s="78">
        <v>611670</v>
      </c>
      <c r="J26" s="79">
        <v>3621754</v>
      </c>
      <c r="K26" s="79">
        <v>-3340532</v>
      </c>
      <c r="L26" s="79">
        <v>3500000</v>
      </c>
      <c r="M26" s="81">
        <v>4392892</v>
      </c>
    </row>
    <row r="27" spans="1:13" ht="13.5">
      <c r="A27" s="51" t="s">
        <v>49</v>
      </c>
      <c r="B27" s="76" t="s">
        <v>461</v>
      </c>
      <c r="C27" s="77" t="s">
        <v>462</v>
      </c>
      <c r="D27" s="78">
        <v>-2559</v>
      </c>
      <c r="E27" s="79">
        <v>2686685</v>
      </c>
      <c r="F27" s="79">
        <v>6879120</v>
      </c>
      <c r="G27" s="79">
        <v>300000</v>
      </c>
      <c r="H27" s="80">
        <v>9863246</v>
      </c>
      <c r="I27" s="78">
        <v>-13366</v>
      </c>
      <c r="J27" s="79">
        <v>5793817</v>
      </c>
      <c r="K27" s="79">
        <v>-7605909</v>
      </c>
      <c r="L27" s="79">
        <v>14125000</v>
      </c>
      <c r="M27" s="81">
        <v>12299542</v>
      </c>
    </row>
    <row r="28" spans="1:13" ht="13.5">
      <c r="A28" s="51" t="s">
        <v>49</v>
      </c>
      <c r="B28" s="76" t="s">
        <v>463</v>
      </c>
      <c r="C28" s="77" t="s">
        <v>464</v>
      </c>
      <c r="D28" s="78">
        <v>0</v>
      </c>
      <c r="E28" s="79">
        <v>0</v>
      </c>
      <c r="F28" s="79">
        <v>-11689000</v>
      </c>
      <c r="G28" s="79">
        <v>11689000</v>
      </c>
      <c r="H28" s="80">
        <v>0</v>
      </c>
      <c r="I28" s="78">
        <v>14671</v>
      </c>
      <c r="J28" s="79">
        <v>-139227</v>
      </c>
      <c r="K28" s="79">
        <v>-3720735</v>
      </c>
      <c r="L28" s="79">
        <v>4050000</v>
      </c>
      <c r="M28" s="81">
        <v>204709</v>
      </c>
    </row>
    <row r="29" spans="1:13" ht="13.5">
      <c r="A29" s="51" t="s">
        <v>49</v>
      </c>
      <c r="B29" s="76" t="s">
        <v>465</v>
      </c>
      <c r="C29" s="77" t="s">
        <v>466</v>
      </c>
      <c r="D29" s="78">
        <v>0</v>
      </c>
      <c r="E29" s="79">
        <v>0</v>
      </c>
      <c r="F29" s="79">
        <v>-7402000</v>
      </c>
      <c r="G29" s="79">
        <v>7402000</v>
      </c>
      <c r="H29" s="80">
        <v>0</v>
      </c>
      <c r="I29" s="78">
        <v>-408657</v>
      </c>
      <c r="J29" s="79">
        <v>27476768</v>
      </c>
      <c r="K29" s="79">
        <v>-9548939</v>
      </c>
      <c r="L29" s="79">
        <v>6050000</v>
      </c>
      <c r="M29" s="81">
        <v>23569172</v>
      </c>
    </row>
    <row r="30" spans="1:13" ht="13.5">
      <c r="A30" s="51" t="s">
        <v>64</v>
      </c>
      <c r="B30" s="76" t="s">
        <v>467</v>
      </c>
      <c r="C30" s="77" t="s">
        <v>468</v>
      </c>
      <c r="D30" s="78">
        <v>0</v>
      </c>
      <c r="E30" s="79">
        <v>0</v>
      </c>
      <c r="F30" s="79">
        <v>26015932</v>
      </c>
      <c r="G30" s="79">
        <v>1283000</v>
      </c>
      <c r="H30" s="80">
        <v>27298932</v>
      </c>
      <c r="I30" s="78">
        <v>0</v>
      </c>
      <c r="J30" s="79">
        <v>0</v>
      </c>
      <c r="K30" s="79">
        <v>21681748</v>
      </c>
      <c r="L30" s="79">
        <v>1203000</v>
      </c>
      <c r="M30" s="81">
        <v>22884748</v>
      </c>
    </row>
    <row r="31" spans="1:13" ht="13.5">
      <c r="A31" s="52"/>
      <c r="B31" s="82" t="s">
        <v>469</v>
      </c>
      <c r="C31" s="83"/>
      <c r="D31" s="84">
        <f aca="true" t="shared" si="2" ref="D31:M31">SUM(D22:D30)</f>
        <v>3175636</v>
      </c>
      <c r="E31" s="85">
        <f t="shared" si="2"/>
        <v>99893483</v>
      </c>
      <c r="F31" s="85">
        <f t="shared" si="2"/>
        <v>12766391</v>
      </c>
      <c r="G31" s="85">
        <f t="shared" si="2"/>
        <v>60326000</v>
      </c>
      <c r="H31" s="86">
        <f t="shared" si="2"/>
        <v>176161510</v>
      </c>
      <c r="I31" s="84">
        <f t="shared" si="2"/>
        <v>17283273</v>
      </c>
      <c r="J31" s="85">
        <f t="shared" si="2"/>
        <v>107486624</v>
      </c>
      <c r="K31" s="85">
        <f t="shared" si="2"/>
        <v>-16172209</v>
      </c>
      <c r="L31" s="85">
        <f t="shared" si="2"/>
        <v>68517000</v>
      </c>
      <c r="M31" s="87">
        <f t="shared" si="2"/>
        <v>177114688</v>
      </c>
    </row>
    <row r="32" spans="1:13" ht="13.5">
      <c r="A32" s="51" t="s">
        <v>49</v>
      </c>
      <c r="B32" s="76" t="s">
        <v>470</v>
      </c>
      <c r="C32" s="77" t="s">
        <v>471</v>
      </c>
      <c r="D32" s="78">
        <v>11161</v>
      </c>
      <c r="E32" s="79">
        <v>36356749</v>
      </c>
      <c r="F32" s="79">
        <v>20237212</v>
      </c>
      <c r="G32" s="79">
        <v>343000</v>
      </c>
      <c r="H32" s="80">
        <v>56948122</v>
      </c>
      <c r="I32" s="78">
        <v>-66374</v>
      </c>
      <c r="J32" s="79">
        <v>33407435</v>
      </c>
      <c r="K32" s="79">
        <v>15969014</v>
      </c>
      <c r="L32" s="79">
        <v>2964000</v>
      </c>
      <c r="M32" s="81">
        <v>52274075</v>
      </c>
    </row>
    <row r="33" spans="1:13" ht="13.5">
      <c r="A33" s="51" t="s">
        <v>49</v>
      </c>
      <c r="B33" s="76" t="s">
        <v>472</v>
      </c>
      <c r="C33" s="77" t="s">
        <v>473</v>
      </c>
      <c r="D33" s="78">
        <v>9220315</v>
      </c>
      <c r="E33" s="79">
        <v>1785405</v>
      </c>
      <c r="F33" s="79">
        <v>6864193</v>
      </c>
      <c r="G33" s="79">
        <v>750000</v>
      </c>
      <c r="H33" s="80">
        <v>18619913</v>
      </c>
      <c r="I33" s="78">
        <v>510267</v>
      </c>
      <c r="J33" s="79">
        <v>2187804</v>
      </c>
      <c r="K33" s="79">
        <v>1937831</v>
      </c>
      <c r="L33" s="79">
        <v>6800000</v>
      </c>
      <c r="M33" s="81">
        <v>11435902</v>
      </c>
    </row>
    <row r="34" spans="1:13" ht="13.5">
      <c r="A34" s="51" t="s">
        <v>49</v>
      </c>
      <c r="B34" s="76" t="s">
        <v>474</v>
      </c>
      <c r="C34" s="77" t="s">
        <v>475</v>
      </c>
      <c r="D34" s="78">
        <v>58476170</v>
      </c>
      <c r="E34" s="79">
        <v>72108794</v>
      </c>
      <c r="F34" s="79">
        <v>37688447</v>
      </c>
      <c r="G34" s="79">
        <v>338000</v>
      </c>
      <c r="H34" s="80">
        <v>168611411</v>
      </c>
      <c r="I34" s="78">
        <v>990643</v>
      </c>
      <c r="J34" s="79">
        <v>210510615</v>
      </c>
      <c r="K34" s="79">
        <v>8224816</v>
      </c>
      <c r="L34" s="79">
        <v>1100000</v>
      </c>
      <c r="M34" s="81">
        <v>220826074</v>
      </c>
    </row>
    <row r="35" spans="1:13" ht="13.5">
      <c r="A35" s="51" t="s">
        <v>49</v>
      </c>
      <c r="B35" s="76" t="s">
        <v>476</v>
      </c>
      <c r="C35" s="77" t="s">
        <v>477</v>
      </c>
      <c r="D35" s="78">
        <v>1039237</v>
      </c>
      <c r="E35" s="79">
        <v>3623293</v>
      </c>
      <c r="F35" s="79">
        <v>9041250</v>
      </c>
      <c r="G35" s="79">
        <v>316000</v>
      </c>
      <c r="H35" s="80">
        <v>14019780</v>
      </c>
      <c r="I35" s="78">
        <v>2958304</v>
      </c>
      <c r="J35" s="79">
        <v>9157594</v>
      </c>
      <c r="K35" s="79">
        <v>5318924</v>
      </c>
      <c r="L35" s="79">
        <v>5500000</v>
      </c>
      <c r="M35" s="81">
        <v>22934822</v>
      </c>
    </row>
    <row r="36" spans="1:13" ht="13.5">
      <c r="A36" s="51" t="s">
        <v>49</v>
      </c>
      <c r="B36" s="76" t="s">
        <v>478</v>
      </c>
      <c r="C36" s="77" t="s">
        <v>479</v>
      </c>
      <c r="D36" s="78">
        <v>22998882</v>
      </c>
      <c r="E36" s="79">
        <v>122768703</v>
      </c>
      <c r="F36" s="79">
        <v>16561770</v>
      </c>
      <c r="G36" s="79">
        <v>11857000</v>
      </c>
      <c r="H36" s="80">
        <v>174186355</v>
      </c>
      <c r="I36" s="78">
        <v>20228548</v>
      </c>
      <c r="J36" s="79">
        <v>114498223</v>
      </c>
      <c r="K36" s="79">
        <v>20292704</v>
      </c>
      <c r="L36" s="79">
        <v>11055000</v>
      </c>
      <c r="M36" s="81">
        <v>166074475</v>
      </c>
    </row>
    <row r="37" spans="1:13" ht="13.5">
      <c r="A37" s="51" t="s">
        <v>64</v>
      </c>
      <c r="B37" s="76" t="s">
        <v>480</v>
      </c>
      <c r="C37" s="77" t="s">
        <v>481</v>
      </c>
      <c r="D37" s="78">
        <v>0</v>
      </c>
      <c r="E37" s="79">
        <v>0</v>
      </c>
      <c r="F37" s="79">
        <v>17868589</v>
      </c>
      <c r="G37" s="79">
        <v>1727000</v>
      </c>
      <c r="H37" s="80">
        <v>19595589</v>
      </c>
      <c r="I37" s="78">
        <v>0</v>
      </c>
      <c r="J37" s="79">
        <v>0</v>
      </c>
      <c r="K37" s="79">
        <v>16172611</v>
      </c>
      <c r="L37" s="79">
        <v>860000</v>
      </c>
      <c r="M37" s="81">
        <v>17032611</v>
      </c>
    </row>
    <row r="38" spans="1:13" ht="13.5">
      <c r="A38" s="52"/>
      <c r="B38" s="82" t="s">
        <v>482</v>
      </c>
      <c r="C38" s="83"/>
      <c r="D38" s="84">
        <f aca="true" t="shared" si="3" ref="D38:M38">SUM(D32:D37)</f>
        <v>91745765</v>
      </c>
      <c r="E38" s="85">
        <f t="shared" si="3"/>
        <v>236642944</v>
      </c>
      <c r="F38" s="85">
        <f t="shared" si="3"/>
        <v>108261461</v>
      </c>
      <c r="G38" s="85">
        <f t="shared" si="3"/>
        <v>15331000</v>
      </c>
      <c r="H38" s="86">
        <f t="shared" si="3"/>
        <v>451981170</v>
      </c>
      <c r="I38" s="84">
        <f t="shared" si="3"/>
        <v>24621388</v>
      </c>
      <c r="J38" s="85">
        <f t="shared" si="3"/>
        <v>369761671</v>
      </c>
      <c r="K38" s="85">
        <f t="shared" si="3"/>
        <v>67915900</v>
      </c>
      <c r="L38" s="85">
        <f t="shared" si="3"/>
        <v>28279000</v>
      </c>
      <c r="M38" s="87">
        <f t="shared" si="3"/>
        <v>490577959</v>
      </c>
    </row>
    <row r="39" spans="1:13" ht="13.5">
      <c r="A39" s="51" t="s">
        <v>49</v>
      </c>
      <c r="B39" s="76" t="s">
        <v>483</v>
      </c>
      <c r="C39" s="77" t="s">
        <v>484</v>
      </c>
      <c r="D39" s="78">
        <v>68784877</v>
      </c>
      <c r="E39" s="79">
        <v>265600504</v>
      </c>
      <c r="F39" s="79">
        <v>-34248618</v>
      </c>
      <c r="G39" s="79">
        <v>79258000</v>
      </c>
      <c r="H39" s="80">
        <v>379394763</v>
      </c>
      <c r="I39" s="78">
        <v>97368955</v>
      </c>
      <c r="J39" s="79">
        <v>260495802</v>
      </c>
      <c r="K39" s="79">
        <v>75308703</v>
      </c>
      <c r="L39" s="79">
        <v>18284000</v>
      </c>
      <c r="M39" s="81">
        <v>451457460</v>
      </c>
    </row>
    <row r="40" spans="1:13" ht="13.5">
      <c r="A40" s="51" t="s">
        <v>49</v>
      </c>
      <c r="B40" s="76" t="s">
        <v>485</v>
      </c>
      <c r="C40" s="77" t="s">
        <v>486</v>
      </c>
      <c r="D40" s="78">
        <v>1331524</v>
      </c>
      <c r="E40" s="79">
        <v>8454220</v>
      </c>
      <c r="F40" s="79">
        <v>55475196</v>
      </c>
      <c r="G40" s="79">
        <v>300000</v>
      </c>
      <c r="H40" s="80">
        <v>65560940</v>
      </c>
      <c r="I40" s="78">
        <v>2252640</v>
      </c>
      <c r="J40" s="79">
        <v>11464347</v>
      </c>
      <c r="K40" s="79">
        <v>26094204</v>
      </c>
      <c r="L40" s="79">
        <v>1825000</v>
      </c>
      <c r="M40" s="81">
        <v>41636191</v>
      </c>
    </row>
    <row r="41" spans="1:13" ht="13.5">
      <c r="A41" s="51" t="s">
        <v>49</v>
      </c>
      <c r="B41" s="76" t="s">
        <v>487</v>
      </c>
      <c r="C41" s="77" t="s">
        <v>488</v>
      </c>
      <c r="D41" s="78">
        <v>1890714</v>
      </c>
      <c r="E41" s="79">
        <v>4836226</v>
      </c>
      <c r="F41" s="79">
        <v>642966</v>
      </c>
      <c r="G41" s="79">
        <v>2250000</v>
      </c>
      <c r="H41" s="80">
        <v>9619906</v>
      </c>
      <c r="I41" s="78">
        <v>1693765</v>
      </c>
      <c r="J41" s="79">
        <v>7402836</v>
      </c>
      <c r="K41" s="79">
        <v>14479580</v>
      </c>
      <c r="L41" s="79">
        <v>3250000</v>
      </c>
      <c r="M41" s="81">
        <v>26826181</v>
      </c>
    </row>
    <row r="42" spans="1:13" ht="13.5">
      <c r="A42" s="51" t="s">
        <v>49</v>
      </c>
      <c r="B42" s="76" t="s">
        <v>489</v>
      </c>
      <c r="C42" s="77" t="s">
        <v>490</v>
      </c>
      <c r="D42" s="78">
        <v>6443057</v>
      </c>
      <c r="E42" s="79">
        <v>37559352</v>
      </c>
      <c r="F42" s="79">
        <v>53135509</v>
      </c>
      <c r="G42" s="79">
        <v>16814000</v>
      </c>
      <c r="H42" s="80">
        <v>113951918</v>
      </c>
      <c r="I42" s="78">
        <v>6127366</v>
      </c>
      <c r="J42" s="79">
        <v>-102917130</v>
      </c>
      <c r="K42" s="79">
        <v>38514389</v>
      </c>
      <c r="L42" s="79">
        <v>4000000</v>
      </c>
      <c r="M42" s="81">
        <v>-54275375</v>
      </c>
    </row>
    <row r="43" spans="1:13" ht="13.5">
      <c r="A43" s="51" t="s">
        <v>64</v>
      </c>
      <c r="B43" s="76" t="s">
        <v>491</v>
      </c>
      <c r="C43" s="77" t="s">
        <v>492</v>
      </c>
      <c r="D43" s="78">
        <v>0</v>
      </c>
      <c r="E43" s="79">
        <v>0</v>
      </c>
      <c r="F43" s="79">
        <v>1544796</v>
      </c>
      <c r="G43" s="79">
        <v>1181000</v>
      </c>
      <c r="H43" s="80">
        <v>2725796</v>
      </c>
      <c r="I43" s="78">
        <v>0</v>
      </c>
      <c r="J43" s="79">
        <v>0</v>
      </c>
      <c r="K43" s="79">
        <v>39376385</v>
      </c>
      <c r="L43" s="79">
        <v>1089000</v>
      </c>
      <c r="M43" s="81">
        <v>40465385</v>
      </c>
    </row>
    <row r="44" spans="1:13" ht="13.5">
      <c r="A44" s="52"/>
      <c r="B44" s="82" t="s">
        <v>493</v>
      </c>
      <c r="C44" s="83"/>
      <c r="D44" s="84">
        <f aca="true" t="shared" si="4" ref="D44:M44">SUM(D39:D43)</f>
        <v>78450172</v>
      </c>
      <c r="E44" s="85">
        <f t="shared" si="4"/>
        <v>316450302</v>
      </c>
      <c r="F44" s="85">
        <f t="shared" si="4"/>
        <v>76549849</v>
      </c>
      <c r="G44" s="85">
        <f t="shared" si="4"/>
        <v>99803000</v>
      </c>
      <c r="H44" s="86">
        <f t="shared" si="4"/>
        <v>571253323</v>
      </c>
      <c r="I44" s="84">
        <f t="shared" si="4"/>
        <v>107442726</v>
      </c>
      <c r="J44" s="85">
        <f t="shared" si="4"/>
        <v>176445855</v>
      </c>
      <c r="K44" s="85">
        <f t="shared" si="4"/>
        <v>193773261</v>
      </c>
      <c r="L44" s="85">
        <f t="shared" si="4"/>
        <v>28448000</v>
      </c>
      <c r="M44" s="87">
        <f t="shared" si="4"/>
        <v>506109842</v>
      </c>
    </row>
    <row r="45" spans="1:13" ht="13.5">
      <c r="A45" s="53"/>
      <c r="B45" s="88" t="s">
        <v>494</v>
      </c>
      <c r="C45" s="89"/>
      <c r="D45" s="90">
        <f aca="true" t="shared" si="5" ref="D45:M45">SUM(D9:D12,D14:D20,D22:D30,D32:D37,D39:D43)</f>
        <v>304442344</v>
      </c>
      <c r="E45" s="91">
        <f t="shared" si="5"/>
        <v>827905464</v>
      </c>
      <c r="F45" s="91">
        <f t="shared" si="5"/>
        <v>181268401</v>
      </c>
      <c r="G45" s="91">
        <f t="shared" si="5"/>
        <v>347086000</v>
      </c>
      <c r="H45" s="92">
        <f t="shared" si="5"/>
        <v>1660702209</v>
      </c>
      <c r="I45" s="90">
        <f t="shared" si="5"/>
        <v>179442101</v>
      </c>
      <c r="J45" s="91">
        <f t="shared" si="5"/>
        <v>806880817</v>
      </c>
      <c r="K45" s="91">
        <f t="shared" si="5"/>
        <v>299794237</v>
      </c>
      <c r="L45" s="91">
        <f t="shared" si="5"/>
        <v>285489000</v>
      </c>
      <c r="M45" s="93">
        <f t="shared" si="5"/>
        <v>1571606155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2020-05-26T14:32:43Z</dcterms:created>
  <dcterms:modified xsi:type="dcterms:W3CDTF">2020-05-26T14:34:03Z</dcterms:modified>
  <cp:category/>
  <cp:version/>
  <cp:contentType/>
  <cp:contentStatus/>
</cp:coreProperties>
</file>